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atertzaneen-my.sharepoint.com/personal/siyakudumisa_tzaneen_gov_za/Documents/Documents/GTM Data/Budget and Reporting/2025.2026/Final Budget 2026 2027/"/>
    </mc:Choice>
  </mc:AlternateContent>
  <xr:revisionPtr revIDLastSave="1" documentId="8_{636FA23B-9CD0-4E0B-A331-07DC3027DB35}" xr6:coauthVersionLast="47" xr6:coauthVersionMax="47" xr10:uidLastSave="{8A9A73A4-B45B-4E31-9A4F-9446250BF9A1}"/>
  <bookViews>
    <workbookView xWindow="-108" yWindow="-108" windowWidth="23256" windowHeight="12456" xr2:uid="{0A2581F1-7C7E-44A4-B21C-37FB6A4BCBA8}"/>
  </bookViews>
  <sheets>
    <sheet name="GTM MDM TARIFFS PROPOSAL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55" i="2" l="1"/>
  <c r="N55" i="2"/>
  <c r="M55" i="2"/>
  <c r="O88" i="2"/>
  <c r="N88" i="2"/>
  <c r="M88" i="2"/>
  <c r="E74" i="2" l="1"/>
  <c r="F74" i="2" s="1"/>
  <c r="N52" i="2"/>
  <c r="M52" i="2"/>
  <c r="N51" i="2"/>
  <c r="M51" i="2"/>
  <c r="N50" i="2"/>
  <c r="M50" i="2"/>
  <c r="N49" i="2"/>
  <c r="M49" i="2"/>
  <c r="N47" i="2"/>
  <c r="M47" i="2"/>
  <c r="N46" i="2"/>
  <c r="M46" i="2"/>
  <c r="N45" i="2"/>
  <c r="M45" i="2"/>
  <c r="N44" i="2"/>
  <c r="M44" i="2"/>
  <c r="N43" i="2"/>
  <c r="M43" i="2"/>
  <c r="N42" i="2"/>
  <c r="M42" i="2"/>
  <c r="N40" i="2"/>
  <c r="M40" i="2"/>
  <c r="N39" i="2"/>
  <c r="M39" i="2"/>
  <c r="N38" i="2"/>
  <c r="M38" i="2"/>
  <c r="N37" i="2"/>
  <c r="M37" i="2"/>
  <c r="N36" i="2"/>
  <c r="M36" i="2"/>
  <c r="N35" i="2"/>
  <c r="M35" i="2"/>
  <c r="N33" i="2"/>
  <c r="M33" i="2"/>
  <c r="N32" i="2"/>
  <c r="M32" i="2"/>
  <c r="N31" i="2"/>
  <c r="M31" i="2"/>
  <c r="N29" i="2"/>
  <c r="M29" i="2"/>
  <c r="N28" i="2"/>
  <c r="M28" i="2"/>
  <c r="N27" i="2"/>
  <c r="M27" i="2"/>
  <c r="N25" i="2"/>
  <c r="M25" i="2"/>
  <c r="N24" i="2"/>
  <c r="M24" i="2"/>
  <c r="N23" i="2"/>
  <c r="M23" i="2"/>
  <c r="N22" i="2"/>
  <c r="M22" i="2"/>
  <c r="N21" i="2"/>
  <c r="M21" i="2"/>
  <c r="N20" i="2"/>
  <c r="M20" i="2"/>
  <c r="F84" i="2"/>
  <c r="F83" i="2"/>
  <c r="G83" i="2" s="1"/>
  <c r="F82" i="2"/>
  <c r="G82" i="2" s="1"/>
  <c r="F81" i="2"/>
  <c r="G81" i="2" s="1"/>
  <c r="F80" i="2"/>
  <c r="G80" i="2" s="1"/>
  <c r="F79" i="2"/>
  <c r="F78" i="2"/>
  <c r="F77" i="2"/>
  <c r="F76" i="2"/>
  <c r="M61" i="2"/>
  <c r="G66" i="2"/>
  <c r="G65" i="2"/>
  <c r="G64" i="2"/>
  <c r="G63" i="2"/>
  <c r="G62" i="2"/>
  <c r="G52" i="2"/>
  <c r="G51" i="2"/>
  <c r="G50" i="2"/>
  <c r="G49" i="2"/>
  <c r="G47" i="2"/>
  <c r="G46" i="2"/>
  <c r="G45" i="2"/>
  <c r="G44" i="2"/>
  <c r="G43" i="2"/>
  <c r="G42" i="2"/>
  <c r="G40" i="2"/>
  <c r="G39" i="2"/>
  <c r="G38" i="2"/>
  <c r="G37" i="2"/>
  <c r="G36" i="2"/>
  <c r="G35" i="2"/>
  <c r="G33" i="2"/>
  <c r="G32" i="2"/>
  <c r="G31" i="2"/>
  <c r="G29" i="2"/>
  <c r="G28" i="2"/>
  <c r="G27" i="2"/>
  <c r="G25" i="2"/>
  <c r="G24" i="2"/>
  <c r="G23" i="2"/>
  <c r="G22" i="2"/>
  <c r="G21" i="2"/>
  <c r="G20" i="2"/>
  <c r="F8" i="2"/>
  <c r="F9" i="2"/>
  <c r="F10" i="2"/>
  <c r="F11" i="2"/>
  <c r="F12" i="2"/>
  <c r="F13" i="2"/>
  <c r="F14" i="2"/>
  <c r="F7" i="2"/>
  <c r="I77" i="2"/>
  <c r="O77" i="2" s="1"/>
  <c r="I78" i="2"/>
  <c r="O78" i="2" s="1"/>
  <c r="I79" i="2"/>
  <c r="O79" i="2" s="1"/>
  <c r="I80" i="2"/>
  <c r="O80" i="2" s="1"/>
  <c r="I81" i="2"/>
  <c r="O81" i="2" s="1"/>
  <c r="I82" i="2"/>
  <c r="O82" i="2" s="1"/>
  <c r="I83" i="2"/>
  <c r="O83" i="2" s="1"/>
  <c r="I84" i="2"/>
  <c r="O84" i="2" s="1"/>
  <c r="I76" i="2"/>
  <c r="O76" i="2" s="1"/>
  <c r="I50" i="2"/>
  <c r="O50" i="2" s="1"/>
  <c r="I51" i="2"/>
  <c r="O51" i="2" s="1"/>
  <c r="I52" i="2"/>
  <c r="O52" i="2" s="1"/>
  <c r="I49" i="2"/>
  <c r="O49" i="2" s="1"/>
  <c r="I43" i="2"/>
  <c r="O43" i="2" s="1"/>
  <c r="I44" i="2"/>
  <c r="O44" i="2" s="1"/>
  <c r="I45" i="2"/>
  <c r="O45" i="2" s="1"/>
  <c r="I46" i="2"/>
  <c r="O46" i="2" s="1"/>
  <c r="I47" i="2"/>
  <c r="O47" i="2" s="1"/>
  <c r="I42" i="2"/>
  <c r="O42" i="2" s="1"/>
  <c r="I36" i="2"/>
  <c r="O36" i="2" s="1"/>
  <c r="I37" i="2"/>
  <c r="O37" i="2" s="1"/>
  <c r="I38" i="2"/>
  <c r="O38" i="2" s="1"/>
  <c r="I39" i="2"/>
  <c r="O39" i="2" s="1"/>
  <c r="I40" i="2"/>
  <c r="O40" i="2" s="1"/>
  <c r="I35" i="2"/>
  <c r="O35" i="2" s="1"/>
  <c r="I32" i="2"/>
  <c r="O32" i="2" s="1"/>
  <c r="I33" i="2"/>
  <c r="O33" i="2" s="1"/>
  <c r="I31" i="2"/>
  <c r="O31" i="2" s="1"/>
  <c r="I28" i="2"/>
  <c r="O28" i="2" s="1"/>
  <c r="I29" i="2"/>
  <c r="O29" i="2" s="1"/>
  <c r="I27" i="2"/>
  <c r="O27" i="2" s="1"/>
  <c r="I25" i="2"/>
  <c r="O25" i="2" s="1"/>
  <c r="I21" i="2"/>
  <c r="O21" i="2" s="1"/>
  <c r="I22" i="2"/>
  <c r="O22" i="2" s="1"/>
  <c r="I23" i="2"/>
  <c r="O23" i="2" s="1"/>
  <c r="I24" i="2"/>
  <c r="O24" i="2" s="1"/>
  <c r="I20" i="2"/>
  <c r="O20" i="2" s="1"/>
  <c r="N84" i="2" l="1"/>
  <c r="M84" i="2"/>
  <c r="G84" i="2"/>
  <c r="N83" i="2"/>
  <c r="M83" i="2"/>
  <c r="N82" i="2"/>
  <c r="M82" i="2"/>
  <c r="N81" i="2"/>
  <c r="M81" i="2"/>
  <c r="N80" i="2"/>
  <c r="M80" i="2"/>
  <c r="G79" i="2"/>
  <c r="N79" i="2"/>
  <c r="M79" i="2"/>
  <c r="G78" i="2"/>
  <c r="N78" i="2"/>
  <c r="M78" i="2"/>
  <c r="G77" i="2"/>
  <c r="N77" i="2"/>
  <c r="M77" i="2"/>
  <c r="G76" i="2"/>
  <c r="N76" i="2"/>
  <c r="M76" i="2"/>
  <c r="H66" i="2"/>
  <c r="N66" i="2" s="1"/>
  <c r="M66" i="2"/>
  <c r="H65" i="2"/>
  <c r="M65" i="2"/>
  <c r="H64" i="2"/>
  <c r="I64" i="2" s="1"/>
  <c r="O64" i="2" s="1"/>
  <c r="M64" i="2"/>
  <c r="H63" i="2"/>
  <c r="N63" i="2" s="1"/>
  <c r="M63" i="2"/>
  <c r="H62" i="2"/>
  <c r="N62" i="2" s="1"/>
  <c r="M62" i="2"/>
  <c r="M68" i="2" s="1"/>
  <c r="N65" i="2"/>
  <c r="I65" i="2"/>
  <c r="O65" i="2" s="1"/>
  <c r="G61" i="2"/>
  <c r="H61" i="2"/>
  <c r="H8" i="2"/>
  <c r="M8" i="2"/>
  <c r="G8" i="2"/>
  <c r="H9" i="2"/>
  <c r="M9" i="2"/>
  <c r="G9" i="2"/>
  <c r="H10" i="2"/>
  <c r="M10" i="2"/>
  <c r="G10" i="2"/>
  <c r="H11" i="2"/>
  <c r="M11" i="2"/>
  <c r="G11" i="2"/>
  <c r="H12" i="2"/>
  <c r="M12" i="2"/>
  <c r="G12" i="2"/>
  <c r="M13" i="2"/>
  <c r="H13" i="2"/>
  <c r="G13" i="2"/>
  <c r="G14" i="2"/>
  <c r="M14" i="2"/>
  <c r="H14" i="2"/>
  <c r="H7" i="2"/>
  <c r="M7" i="2"/>
  <c r="G7" i="2"/>
  <c r="G74" i="2"/>
  <c r="M74" i="2"/>
  <c r="H74" i="2"/>
  <c r="I62" i="2" l="1"/>
  <c r="O62" i="2" s="1"/>
  <c r="I66" i="2"/>
  <c r="O66" i="2" s="1"/>
  <c r="N64" i="2"/>
  <c r="I63" i="2"/>
  <c r="O63" i="2" s="1"/>
  <c r="I61" i="2"/>
  <c r="O61" i="2" s="1"/>
  <c r="N61" i="2"/>
  <c r="N68" i="2" s="1"/>
  <c r="N8" i="2"/>
  <c r="I8" i="2"/>
  <c r="O8" i="2" s="1"/>
  <c r="N9" i="2"/>
  <c r="I9" i="2"/>
  <c r="O9" i="2" s="1"/>
  <c r="N10" i="2"/>
  <c r="I10" i="2"/>
  <c r="O10" i="2" s="1"/>
  <c r="N11" i="2"/>
  <c r="I11" i="2"/>
  <c r="O11" i="2" s="1"/>
  <c r="N12" i="2"/>
  <c r="I12" i="2"/>
  <c r="O12" i="2" s="1"/>
  <c r="N13" i="2"/>
  <c r="I13" i="2"/>
  <c r="O13" i="2" s="1"/>
  <c r="N14" i="2"/>
  <c r="I14" i="2"/>
  <c r="O14" i="2" s="1"/>
  <c r="I7" i="2"/>
  <c r="O7" i="2" s="1"/>
  <c r="N7" i="2"/>
  <c r="N74" i="2"/>
  <c r="I74" i="2"/>
  <c r="O74" i="2" s="1"/>
  <c r="O68" i="2" l="1"/>
</calcChain>
</file>

<file path=xl/sharedStrings.xml><?xml version="1.0" encoding="utf-8"?>
<sst xmlns="http://schemas.openxmlformats.org/spreadsheetml/2006/main" count="119" uniqueCount="62">
  <si>
    <t>Domestic (AA)</t>
  </si>
  <si>
    <t>Business (BA)</t>
  </si>
  <si>
    <t>Industrial (CA)</t>
  </si>
  <si>
    <t>State (EA)</t>
  </si>
  <si>
    <t xml:space="preserve"> Dept (FA)</t>
  </si>
  <si>
    <t>Transnet (HA)</t>
  </si>
  <si>
    <t>Flats</t>
  </si>
  <si>
    <t>Education</t>
  </si>
  <si>
    <t>DOMESTIC (AA)</t>
  </si>
  <si>
    <t>Rand per kl</t>
  </si>
  <si>
    <t>0 – 6 kl</t>
  </si>
  <si>
    <t>7 – 10 kl</t>
  </si>
  <si>
    <t>11 – 25 kl</t>
  </si>
  <si>
    <t>26 – 35 kl</t>
  </si>
  <si>
    <t>36 – 100 kl</t>
  </si>
  <si>
    <t>101kl and more</t>
  </si>
  <si>
    <t>BUSINESS (BA) / INDUSTRIAL (CA)</t>
  </si>
  <si>
    <t>0 – 50 kl</t>
  </si>
  <si>
    <t>51 – 100 kl</t>
  </si>
  <si>
    <t>STATE (EA) TRANSNET (HA)</t>
  </si>
  <si>
    <t>51 – 250 kl</t>
  </si>
  <si>
    <t>251kl and more</t>
  </si>
  <si>
    <t>DEPT (FA) (MUNICIPAL BUILDINGS)</t>
  </si>
  <si>
    <t>FLATS</t>
  </si>
  <si>
    <t>0 – 75 kl</t>
  </si>
  <si>
    <t>76 – 120 kl</t>
  </si>
  <si>
    <t>121 – 200 kl</t>
  </si>
  <si>
    <t>201 – 250 kl</t>
  </si>
  <si>
    <t>251 – 370 kl</t>
  </si>
  <si>
    <t>371kl and more</t>
  </si>
  <si>
    <t>EDUCATION</t>
  </si>
  <si>
    <t>51 – 200 kl</t>
  </si>
  <si>
    <t>201 – 400 kl</t>
  </si>
  <si>
    <t>401kl and more</t>
  </si>
  <si>
    <t>HAENERTSBURG WATER TARIFFS</t>
  </si>
  <si>
    <t>101 kl and more</t>
  </si>
  <si>
    <t>Charge per m² (Basic Charge</t>
  </si>
  <si>
    <t>CHARGE PER KL WATER USAGE/MONTH</t>
  </si>
  <si>
    <t>Hotel (BB)</t>
  </si>
  <si>
    <t>Guest Houses</t>
  </si>
  <si>
    <t>Flats (IA)</t>
  </si>
  <si>
    <t xml:space="preserve">Education </t>
  </si>
  <si>
    <t>Incentives</t>
  </si>
  <si>
    <t>  SEWERAGE:   TARIFFS</t>
  </si>
  <si>
    <t xml:space="preserve">Tariffs for Consumption: </t>
  </si>
  <si>
    <t>Tariffs Basic Charges :</t>
  </si>
  <si>
    <t>GTM PROPOSAL AFTER MDM CONSIDERATION</t>
  </si>
  <si>
    <t>2025/2026 TARRIFS</t>
  </si>
  <si>
    <t xml:space="preserve"> PROPOSAL BY MDM</t>
  </si>
  <si>
    <t>-</t>
  </si>
  <si>
    <t xml:space="preserve"> PROPOSED WATER &amp; SEWER SUPPLY: TARIFFS 2026 2027</t>
  </si>
  <si>
    <t>2026/2027 PERCENTAGE INCREASE</t>
  </si>
  <si>
    <t>GTM 2026/2027 FINAL REVISED INCREASE</t>
  </si>
  <si>
    <t xml:space="preserve">2027/2028 </t>
  </si>
  <si>
    <t xml:space="preserve">2028/2029 </t>
  </si>
  <si>
    <t>3 Year Summary (Percentage Increase over the MTREF)</t>
  </si>
  <si>
    <t xml:space="preserve">2026/2027 </t>
  </si>
  <si>
    <t>MDM</t>
  </si>
  <si>
    <t>GTM</t>
  </si>
  <si>
    <t>AVERAGE INCREASE FOR IMPLEMENTATION (HAENERTSBURG)</t>
  </si>
  <si>
    <t>AVERAGE INCREASE FOR IMPLEMENTATION (OTHER)</t>
  </si>
  <si>
    <t>AVERAGE INCREASE FOR IMPLEMENTATION (WATER)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</si>
</sst>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8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9" fontId="0" fillId="0" borderId="0" xfId="1" applyFont="1"/>
    <xf numFmtId="0" fontId="2" fillId="2" borderId="1" xfId="0" applyFont="1" applyFill="1" applyBorder="1" applyAlignment="1">
      <alignment horizontal="left" wrapText="1"/>
    </xf>
    <xf numFmtId="164" fontId="0" fillId="2" borderId="2" xfId="1" applyNumberFormat="1" applyFont="1" applyFill="1" applyBorder="1"/>
    <xf numFmtId="0" fontId="0" fillId="2" borderId="2" xfId="0" applyFill="1" applyBorder="1"/>
    <xf numFmtId="0" fontId="2" fillId="2" borderId="2" xfId="0" applyFont="1" applyFill="1" applyBorder="1"/>
    <xf numFmtId="9" fontId="0" fillId="2" borderId="2" xfId="1" applyFont="1" applyFill="1" applyBorder="1"/>
    <xf numFmtId="0" fontId="0" fillId="2" borderId="3" xfId="0" applyFill="1" applyBorder="1"/>
    <xf numFmtId="8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10" fontId="0" fillId="0" borderId="0" xfId="1" applyNumberFormat="1" applyFont="1"/>
    <xf numFmtId="0" fontId="2" fillId="4" borderId="0" xfId="0" applyFont="1" applyFill="1" applyAlignment="1">
      <alignment horizontal="left" vertical="center" wrapText="1"/>
    </xf>
    <xf numFmtId="10" fontId="5" fillId="0" borderId="4" xfId="0" applyNumberFormat="1" applyFont="1" applyBorder="1"/>
    <xf numFmtId="0" fontId="6" fillId="0" borderId="0" xfId="0" applyFont="1"/>
    <xf numFmtId="0" fontId="2" fillId="3" borderId="5" xfId="0" applyFont="1" applyFill="1" applyBorder="1" applyAlignment="1">
      <alignment horizontal="left" vertical="center" wrapText="1"/>
    </xf>
    <xf numFmtId="10" fontId="0" fillId="0" borderId="5" xfId="1" applyNumberFormat="1" applyFont="1" applyBorder="1"/>
    <xf numFmtId="0" fontId="0" fillId="0" borderId="5" xfId="0" applyBorder="1"/>
    <xf numFmtId="0" fontId="0" fillId="5" borderId="0" xfId="0" applyFill="1"/>
    <xf numFmtId="9" fontId="0" fillId="5" borderId="0" xfId="1" applyFont="1" applyFill="1"/>
    <xf numFmtId="10" fontId="0" fillId="5" borderId="0" xfId="1" applyNumberFormat="1" applyFont="1" applyFill="1"/>
    <xf numFmtId="0" fontId="2" fillId="3" borderId="5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8" fontId="0" fillId="0" borderId="5" xfId="0" applyNumberFormat="1" applyBorder="1"/>
    <xf numFmtId="8" fontId="6" fillId="0" borderId="5" xfId="0" applyNumberFormat="1" applyFont="1" applyBorder="1"/>
    <xf numFmtId="164" fontId="0" fillId="0" borderId="5" xfId="1" applyNumberFormat="1" applyFont="1" applyBorder="1"/>
    <xf numFmtId="0" fontId="6" fillId="0" borderId="5" xfId="0" applyFont="1" applyBorder="1"/>
    <xf numFmtId="8" fontId="0" fillId="0" borderId="5" xfId="0" applyNumberFormat="1" applyBorder="1" applyAlignment="1">
      <alignment horizontal="right"/>
    </xf>
    <xf numFmtId="9" fontId="0" fillId="0" borderId="5" xfId="1" applyFont="1" applyBorder="1"/>
    <xf numFmtId="0" fontId="0" fillId="0" borderId="5" xfId="0" applyBorder="1" applyAlignment="1">
      <alignment horizontal="right"/>
    </xf>
    <xf numFmtId="8" fontId="0" fillId="0" borderId="5" xfId="0" applyNumberFormat="1" applyBorder="1" applyAlignment="1">
      <alignment horizontal="center"/>
    </xf>
    <xf numFmtId="0" fontId="3" fillId="4" borderId="0" xfId="0" applyFont="1" applyFill="1" applyAlignment="1">
      <alignment horizontal="center"/>
    </xf>
    <xf numFmtId="8" fontId="6" fillId="6" borderId="5" xfId="0" applyNumberFormat="1" applyFont="1" applyFill="1" applyBorder="1"/>
    <xf numFmtId="0" fontId="3" fillId="3" borderId="6" xfId="0" applyFont="1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9E9D-74E8-4531-89D2-C88EE04482F5}">
  <dimension ref="A1:O89"/>
  <sheetViews>
    <sheetView tabSelected="1" zoomScale="190" zoomScaleNormal="120" workbookViewId="0">
      <selection activeCell="F3" sqref="F3"/>
    </sheetView>
  </sheetViews>
  <sheetFormatPr defaultRowHeight="14.4" x14ac:dyDescent="0.3"/>
  <cols>
    <col min="1" max="1" width="28.88671875" customWidth="1"/>
    <col min="2" max="2" width="17.77734375" customWidth="1"/>
    <col min="3" max="3" width="1.21875" customWidth="1"/>
    <col min="4" max="4" width="14.109375" customWidth="1"/>
    <col min="5" max="5" width="19.21875" hidden="1" customWidth="1"/>
    <col min="6" max="6" width="18.6640625" style="17" customWidth="1"/>
    <col min="7" max="7" width="13.77734375" customWidth="1"/>
    <col min="8" max="8" width="18.6640625" customWidth="1"/>
    <col min="9" max="9" width="16" customWidth="1"/>
    <col min="10" max="10" width="5.88671875" customWidth="1"/>
    <col min="11" max="11" width="1.77734375" customWidth="1"/>
    <col min="12" max="12" width="16.6640625" customWidth="1"/>
    <col min="13" max="15" width="12.5546875" customWidth="1"/>
  </cols>
  <sheetData>
    <row r="1" spans="1:15" ht="23.4" x14ac:dyDescent="0.45">
      <c r="A1" s="13" t="s">
        <v>50</v>
      </c>
    </row>
    <row r="3" spans="1:15" ht="18" x14ac:dyDescent="0.35">
      <c r="A3" s="12" t="s">
        <v>45</v>
      </c>
      <c r="M3" s="12" t="s">
        <v>55</v>
      </c>
    </row>
    <row r="4" spans="1:15" ht="18" x14ac:dyDescent="0.35">
      <c r="A4" s="12"/>
      <c r="M4" s="12"/>
    </row>
    <row r="5" spans="1:15" ht="18" x14ac:dyDescent="0.35">
      <c r="B5" s="34" t="s">
        <v>57</v>
      </c>
      <c r="C5" s="5"/>
      <c r="D5" s="36" t="s">
        <v>58</v>
      </c>
      <c r="E5" s="36"/>
      <c r="F5" s="36"/>
      <c r="G5" s="36"/>
      <c r="H5" s="36"/>
      <c r="I5" s="36"/>
      <c r="K5" s="21"/>
    </row>
    <row r="6" spans="1:15" ht="43.2" x14ac:dyDescent="0.3">
      <c r="A6" s="3"/>
      <c r="B6" s="15" t="s">
        <v>48</v>
      </c>
      <c r="C6" s="5"/>
      <c r="D6" s="24" t="s">
        <v>47</v>
      </c>
      <c r="E6" s="24" t="s">
        <v>46</v>
      </c>
      <c r="F6" s="25" t="s">
        <v>52</v>
      </c>
      <c r="G6" s="24" t="s">
        <v>51</v>
      </c>
      <c r="H6" s="18" t="s">
        <v>53</v>
      </c>
      <c r="I6" s="18" t="s">
        <v>54</v>
      </c>
      <c r="K6" s="21"/>
      <c r="M6" s="18" t="s">
        <v>56</v>
      </c>
      <c r="N6" s="18" t="s">
        <v>53</v>
      </c>
      <c r="O6" s="18" t="s">
        <v>54</v>
      </c>
    </row>
    <row r="7" spans="1:15" x14ac:dyDescent="0.3">
      <c r="A7" t="s">
        <v>0</v>
      </c>
      <c r="B7" s="1">
        <v>68.44</v>
      </c>
      <c r="C7" s="6"/>
      <c r="D7" s="26">
        <v>46.59</v>
      </c>
      <c r="E7" s="26">
        <v>68.44</v>
      </c>
      <c r="F7" s="27">
        <f>E7</f>
        <v>68.44</v>
      </c>
      <c r="G7" s="28">
        <f>(F7-D7)/D7</f>
        <v>0.46898476067825701</v>
      </c>
      <c r="H7" s="26">
        <f>F7*1.033</f>
        <v>70.698519999999988</v>
      </c>
      <c r="I7" s="26">
        <f>H7*1.032</f>
        <v>72.960872639999991</v>
      </c>
      <c r="K7" s="21"/>
      <c r="M7" s="19">
        <f>(F7-D7)/D7</f>
        <v>0.46898476067825701</v>
      </c>
      <c r="N7" s="19">
        <f>(H7-F7)/F7</f>
        <v>3.2999999999999856E-2</v>
      </c>
      <c r="O7" s="19">
        <f>(I7-H7)/H7</f>
        <v>3.2000000000000049E-2</v>
      </c>
    </row>
    <row r="8" spans="1:15" x14ac:dyDescent="0.3">
      <c r="A8" t="s">
        <v>1</v>
      </c>
      <c r="B8" s="1">
        <v>90</v>
      </c>
      <c r="C8" s="6"/>
      <c r="D8" s="26">
        <v>73.58</v>
      </c>
      <c r="E8" s="26">
        <v>90</v>
      </c>
      <c r="F8" s="27">
        <f t="shared" ref="F8:F14" si="0">E8</f>
        <v>90</v>
      </c>
      <c r="G8" s="28">
        <f t="shared" ref="G8:G14" si="1">(F8-D8)/D8</f>
        <v>0.22315846697472141</v>
      </c>
      <c r="H8" s="26">
        <f t="shared" ref="H8:H14" si="2">F8*1.033</f>
        <v>92.97</v>
      </c>
      <c r="I8" s="26">
        <f t="shared" ref="I8:I13" si="3">H8*1.032</f>
        <v>95.945040000000006</v>
      </c>
      <c r="K8" s="21"/>
      <c r="M8" s="19">
        <f t="shared" ref="M8:M14" si="4">(F8-D8)/D8</f>
        <v>0.22315846697472141</v>
      </c>
      <c r="N8" s="19">
        <f t="shared" ref="N8:N14" si="5">(H8-F8)/F8</f>
        <v>3.2999999999999988E-2</v>
      </c>
      <c r="O8" s="19">
        <f t="shared" ref="O8:O14" si="6">(I8-H8)/H8</f>
        <v>3.2000000000000077E-2</v>
      </c>
    </row>
    <row r="9" spans="1:15" x14ac:dyDescent="0.3">
      <c r="A9" t="s">
        <v>2</v>
      </c>
      <c r="B9" s="1">
        <v>90</v>
      </c>
      <c r="C9" s="6"/>
      <c r="D9" s="26">
        <v>73.58</v>
      </c>
      <c r="E9" s="26">
        <v>90</v>
      </c>
      <c r="F9" s="27">
        <f t="shared" si="0"/>
        <v>90</v>
      </c>
      <c r="G9" s="28">
        <f t="shared" si="1"/>
        <v>0.22315846697472141</v>
      </c>
      <c r="H9" s="26">
        <f t="shared" si="2"/>
        <v>92.97</v>
      </c>
      <c r="I9" s="26">
        <f t="shared" si="3"/>
        <v>95.945040000000006</v>
      </c>
      <c r="K9" s="21"/>
      <c r="M9" s="19">
        <f t="shared" si="4"/>
        <v>0.22315846697472141</v>
      </c>
      <c r="N9" s="19">
        <f t="shared" si="5"/>
        <v>3.2999999999999988E-2</v>
      </c>
      <c r="O9" s="19">
        <f t="shared" si="6"/>
        <v>3.2000000000000077E-2</v>
      </c>
    </row>
    <row r="10" spans="1:15" x14ac:dyDescent="0.3">
      <c r="A10" t="s">
        <v>3</v>
      </c>
      <c r="B10" s="1">
        <v>125.12</v>
      </c>
      <c r="C10" s="6"/>
      <c r="D10" s="26">
        <v>125.12</v>
      </c>
      <c r="E10" s="26">
        <v>129.75</v>
      </c>
      <c r="F10" s="27">
        <f t="shared" si="0"/>
        <v>129.75</v>
      </c>
      <c r="G10" s="28">
        <f t="shared" si="1"/>
        <v>3.7004475703324768E-2</v>
      </c>
      <c r="H10" s="26">
        <f t="shared" si="2"/>
        <v>134.03174999999999</v>
      </c>
      <c r="I10" s="26">
        <f t="shared" si="3"/>
        <v>138.32076599999999</v>
      </c>
      <c r="J10" s="4"/>
      <c r="K10" s="22"/>
      <c r="M10" s="19">
        <f t="shared" si="4"/>
        <v>3.7004475703324768E-2</v>
      </c>
      <c r="N10" s="19">
        <f t="shared" si="5"/>
        <v>3.2999999999999911E-2</v>
      </c>
      <c r="O10" s="19">
        <f t="shared" si="6"/>
        <v>3.2000000000000028E-2</v>
      </c>
    </row>
    <row r="11" spans="1:15" x14ac:dyDescent="0.3">
      <c r="A11" t="s">
        <v>4</v>
      </c>
      <c r="B11" s="1">
        <v>90</v>
      </c>
      <c r="C11" s="6"/>
      <c r="D11" s="26">
        <v>46.59</v>
      </c>
      <c r="E11" s="26">
        <v>90</v>
      </c>
      <c r="F11" s="27">
        <f t="shared" si="0"/>
        <v>90</v>
      </c>
      <c r="G11" s="28">
        <f t="shared" si="1"/>
        <v>0.93174500965872487</v>
      </c>
      <c r="H11" s="26">
        <f t="shared" si="2"/>
        <v>92.97</v>
      </c>
      <c r="I11" s="26">
        <f t="shared" si="3"/>
        <v>95.945040000000006</v>
      </c>
      <c r="J11" s="14"/>
      <c r="K11" s="23"/>
      <c r="M11" s="19">
        <f t="shared" si="4"/>
        <v>0.93174500965872487</v>
      </c>
      <c r="N11" s="19">
        <f t="shared" si="5"/>
        <v>3.2999999999999988E-2</v>
      </c>
      <c r="O11" s="19">
        <f t="shared" si="6"/>
        <v>3.2000000000000077E-2</v>
      </c>
    </row>
    <row r="12" spans="1:15" x14ac:dyDescent="0.3">
      <c r="A12" t="s">
        <v>5</v>
      </c>
      <c r="B12" s="1">
        <v>125.12</v>
      </c>
      <c r="C12" s="6"/>
      <c r="D12" s="26">
        <v>125.12</v>
      </c>
      <c r="E12" s="20">
        <v>129.75</v>
      </c>
      <c r="F12" s="27">
        <f t="shared" si="0"/>
        <v>129.75</v>
      </c>
      <c r="G12" s="28">
        <f t="shared" si="1"/>
        <v>3.7004475703324768E-2</v>
      </c>
      <c r="H12" s="26">
        <f t="shared" si="2"/>
        <v>134.03174999999999</v>
      </c>
      <c r="I12" s="26">
        <f t="shared" si="3"/>
        <v>138.32076599999999</v>
      </c>
      <c r="K12" s="21"/>
      <c r="M12" s="19">
        <f t="shared" si="4"/>
        <v>3.7004475703324768E-2</v>
      </c>
      <c r="N12" s="19">
        <f t="shared" si="5"/>
        <v>3.2999999999999911E-2</v>
      </c>
      <c r="O12" s="19">
        <f t="shared" si="6"/>
        <v>3.2000000000000028E-2</v>
      </c>
    </row>
    <row r="13" spans="1:15" x14ac:dyDescent="0.3">
      <c r="A13" t="s">
        <v>6</v>
      </c>
      <c r="B13" s="1">
        <v>68.44</v>
      </c>
      <c r="C13" s="6"/>
      <c r="D13" s="26">
        <v>76.040000000000006</v>
      </c>
      <c r="E13" s="26">
        <v>78.849999999999994</v>
      </c>
      <c r="F13" s="27">
        <f t="shared" si="0"/>
        <v>78.849999999999994</v>
      </c>
      <c r="G13" s="28">
        <f t="shared" si="1"/>
        <v>3.6954234613361225E-2</v>
      </c>
      <c r="H13" s="26">
        <f t="shared" si="2"/>
        <v>81.452049999999986</v>
      </c>
      <c r="I13" s="26">
        <f t="shared" si="3"/>
        <v>84.058515599999993</v>
      </c>
      <c r="K13" s="21"/>
      <c r="M13" s="19">
        <f t="shared" si="4"/>
        <v>3.6954234613361225E-2</v>
      </c>
      <c r="N13" s="19">
        <f t="shared" si="5"/>
        <v>3.2999999999999891E-2</v>
      </c>
      <c r="O13" s="19">
        <f t="shared" si="6"/>
        <v>3.2000000000000091E-2</v>
      </c>
    </row>
    <row r="14" spans="1:15" x14ac:dyDescent="0.3">
      <c r="A14" t="s">
        <v>7</v>
      </c>
      <c r="B14" s="1">
        <v>90</v>
      </c>
      <c r="C14" s="6"/>
      <c r="D14" s="26">
        <v>58.89</v>
      </c>
      <c r="E14" s="26">
        <v>90</v>
      </c>
      <c r="F14" s="27">
        <f t="shared" si="0"/>
        <v>90</v>
      </c>
      <c r="G14" s="28">
        <f t="shared" si="1"/>
        <v>0.52827305145185943</v>
      </c>
      <c r="H14" s="26">
        <f t="shared" si="2"/>
        <v>92.97</v>
      </c>
      <c r="I14" s="26">
        <f>H14*1.032</f>
        <v>95.945040000000006</v>
      </c>
      <c r="K14" s="21"/>
      <c r="M14" s="19">
        <f t="shared" si="4"/>
        <v>0.52827305145185943</v>
      </c>
      <c r="N14" s="19">
        <f t="shared" si="5"/>
        <v>3.2999999999999988E-2</v>
      </c>
      <c r="O14" s="19">
        <f t="shared" si="6"/>
        <v>3.2000000000000077E-2</v>
      </c>
    </row>
    <row r="15" spans="1:15" x14ac:dyDescent="0.3">
      <c r="C15" s="7"/>
      <c r="K15" s="21"/>
    </row>
    <row r="16" spans="1:15" ht="18" x14ac:dyDescent="0.35">
      <c r="A16" s="12" t="s">
        <v>44</v>
      </c>
      <c r="C16" s="7"/>
      <c r="K16" s="21"/>
    </row>
    <row r="17" spans="1:15" x14ac:dyDescent="0.3">
      <c r="C17" s="7"/>
      <c r="K17" s="21"/>
    </row>
    <row r="18" spans="1:15" ht="43.2" x14ac:dyDescent="0.3">
      <c r="A18" s="2" t="s">
        <v>8</v>
      </c>
      <c r="B18" s="15" t="s">
        <v>48</v>
      </c>
      <c r="C18" s="8"/>
      <c r="D18" s="24" t="s">
        <v>47</v>
      </c>
      <c r="E18" s="24" t="s">
        <v>46</v>
      </c>
      <c r="F18" s="25" t="s">
        <v>52</v>
      </c>
      <c r="G18" s="24" t="s">
        <v>51</v>
      </c>
      <c r="H18" s="18" t="s">
        <v>53</v>
      </c>
      <c r="I18" s="18" t="s">
        <v>54</v>
      </c>
      <c r="K18" s="21"/>
      <c r="M18" s="18" t="s">
        <v>56</v>
      </c>
      <c r="N18" s="18" t="s">
        <v>53</v>
      </c>
      <c r="O18" s="18" t="s">
        <v>54</v>
      </c>
    </row>
    <row r="19" spans="1:15" x14ac:dyDescent="0.3">
      <c r="C19" s="7"/>
      <c r="D19" s="20" t="s">
        <v>9</v>
      </c>
      <c r="E19" s="20"/>
      <c r="F19" s="29"/>
      <c r="G19" s="20"/>
      <c r="H19" s="20"/>
      <c r="I19" s="20"/>
      <c r="K19" s="21"/>
      <c r="M19" s="19"/>
      <c r="N19" s="19"/>
      <c r="O19" s="19"/>
    </row>
    <row r="20" spans="1:15" x14ac:dyDescent="0.3">
      <c r="A20" t="s">
        <v>10</v>
      </c>
      <c r="B20" s="1">
        <v>11.33</v>
      </c>
      <c r="C20" s="6"/>
      <c r="D20" s="26">
        <v>1.71</v>
      </c>
      <c r="E20" s="26">
        <v>5.67</v>
      </c>
      <c r="F20" s="27">
        <v>7.67</v>
      </c>
      <c r="G20" s="28">
        <f t="shared" ref="G20:G25" si="7">(F20-D20)/D20</f>
        <v>3.4853801169590644</v>
      </c>
      <c r="H20" s="26">
        <v>11.33</v>
      </c>
      <c r="I20" s="26">
        <f>H20*1.032</f>
        <v>11.69256</v>
      </c>
      <c r="K20" s="21"/>
      <c r="M20" s="19">
        <f t="shared" ref="M20:M25" si="8">(F20-D20)/D20</f>
        <v>3.4853801169590644</v>
      </c>
      <c r="N20" s="19">
        <f t="shared" ref="N20:N25" si="9">(H20-F20)/F20</f>
        <v>0.47718383311603652</v>
      </c>
      <c r="O20" s="19">
        <f t="shared" ref="O20:O25" si="10">(I20-H20)/H20</f>
        <v>3.2000000000000021E-2</v>
      </c>
    </row>
    <row r="21" spans="1:15" x14ac:dyDescent="0.3">
      <c r="A21" t="s">
        <v>11</v>
      </c>
      <c r="B21" s="1">
        <v>14.85</v>
      </c>
      <c r="C21" s="6"/>
      <c r="D21" s="26">
        <v>4.78</v>
      </c>
      <c r="E21" s="26">
        <v>7.43</v>
      </c>
      <c r="F21" s="27">
        <v>9.43</v>
      </c>
      <c r="G21" s="28">
        <f t="shared" si="7"/>
        <v>0.97280334728033457</v>
      </c>
      <c r="H21" s="26">
        <v>14.85</v>
      </c>
      <c r="I21" s="26">
        <f t="shared" ref="I21:I24" si="11">H21*1.032</f>
        <v>15.325200000000001</v>
      </c>
      <c r="K21" s="21"/>
      <c r="M21" s="19">
        <f t="shared" si="8"/>
        <v>0.97280334728033457</v>
      </c>
      <c r="N21" s="19">
        <f t="shared" si="9"/>
        <v>0.57476139978791096</v>
      </c>
      <c r="O21" s="19">
        <f t="shared" si="10"/>
        <v>3.2000000000000063E-2</v>
      </c>
    </row>
    <row r="22" spans="1:15" x14ac:dyDescent="0.3">
      <c r="A22" t="s">
        <v>12</v>
      </c>
      <c r="B22" s="1">
        <v>18.45</v>
      </c>
      <c r="C22" s="6"/>
      <c r="D22" s="26">
        <v>8.4499999999999993</v>
      </c>
      <c r="E22" s="26">
        <v>9.23</v>
      </c>
      <c r="F22" s="27">
        <v>12.23</v>
      </c>
      <c r="G22" s="28">
        <f t="shared" si="7"/>
        <v>0.44733727810650903</v>
      </c>
      <c r="H22" s="26">
        <v>18.45</v>
      </c>
      <c r="I22" s="26">
        <f t="shared" si="11"/>
        <v>19.040399999999998</v>
      </c>
      <c r="K22" s="21"/>
      <c r="M22" s="19">
        <f t="shared" si="8"/>
        <v>0.44733727810650903</v>
      </c>
      <c r="N22" s="19">
        <f t="shared" si="9"/>
        <v>0.50858544562551089</v>
      </c>
      <c r="O22" s="19">
        <f t="shared" si="10"/>
        <v>3.1999999999999945E-2</v>
      </c>
    </row>
    <row r="23" spans="1:15" x14ac:dyDescent="0.3">
      <c r="A23" t="s">
        <v>13</v>
      </c>
      <c r="B23" s="1">
        <v>18.45</v>
      </c>
      <c r="C23" s="6"/>
      <c r="D23" s="26">
        <v>11.39</v>
      </c>
      <c r="E23" s="26">
        <v>14.75</v>
      </c>
      <c r="F23" s="27">
        <v>14.75</v>
      </c>
      <c r="G23" s="28">
        <f t="shared" si="7"/>
        <v>0.2949956101843722</v>
      </c>
      <c r="H23" s="26">
        <v>18.45</v>
      </c>
      <c r="I23" s="26">
        <f t="shared" si="11"/>
        <v>19.040399999999998</v>
      </c>
      <c r="K23" s="21"/>
      <c r="M23" s="19">
        <f t="shared" si="8"/>
        <v>0.2949956101843722</v>
      </c>
      <c r="N23" s="19">
        <f t="shared" si="9"/>
        <v>0.25084745762711858</v>
      </c>
      <c r="O23" s="19">
        <f t="shared" si="10"/>
        <v>3.1999999999999945E-2</v>
      </c>
    </row>
    <row r="24" spans="1:15" x14ac:dyDescent="0.3">
      <c r="A24" t="s">
        <v>14</v>
      </c>
      <c r="B24" s="1">
        <v>18.45</v>
      </c>
      <c r="C24" s="6"/>
      <c r="D24" s="26">
        <v>12.71</v>
      </c>
      <c r="E24" s="26">
        <v>16.55</v>
      </c>
      <c r="F24" s="27">
        <v>16.55</v>
      </c>
      <c r="G24" s="28">
        <f t="shared" si="7"/>
        <v>0.30212431156569625</v>
      </c>
      <c r="H24" s="26">
        <v>18.45</v>
      </c>
      <c r="I24" s="26">
        <f t="shared" si="11"/>
        <v>19.040399999999998</v>
      </c>
      <c r="K24" s="21"/>
      <c r="M24" s="19">
        <f t="shared" si="8"/>
        <v>0.30212431156569625</v>
      </c>
      <c r="N24" s="19">
        <f t="shared" si="9"/>
        <v>0.11480362537764341</v>
      </c>
      <c r="O24" s="19">
        <f t="shared" si="10"/>
        <v>3.1999999999999945E-2</v>
      </c>
    </row>
    <row r="25" spans="1:15" x14ac:dyDescent="0.3">
      <c r="A25" t="s">
        <v>15</v>
      </c>
      <c r="B25" s="1">
        <v>21.5</v>
      </c>
      <c r="C25" s="6"/>
      <c r="D25" s="30">
        <v>23.93</v>
      </c>
      <c r="E25" s="26">
        <v>24.82</v>
      </c>
      <c r="F25" s="27">
        <v>24.82</v>
      </c>
      <c r="G25" s="28">
        <f t="shared" si="7"/>
        <v>3.7191809444212312E-2</v>
      </c>
      <c r="H25" s="26">
        <v>21.5</v>
      </c>
      <c r="I25" s="26">
        <f>H25*1.032</f>
        <v>22.188000000000002</v>
      </c>
      <c r="K25" s="21"/>
      <c r="M25" s="19">
        <f t="shared" si="8"/>
        <v>3.7191809444212312E-2</v>
      </c>
      <c r="N25" s="19">
        <f t="shared" si="9"/>
        <v>-0.13376309427880742</v>
      </c>
      <c r="O25" s="19">
        <f t="shared" si="10"/>
        <v>3.2000000000000112E-2</v>
      </c>
    </row>
    <row r="26" spans="1:15" x14ac:dyDescent="0.3">
      <c r="A26" s="2" t="s">
        <v>16</v>
      </c>
      <c r="C26" s="9"/>
      <c r="D26" s="20"/>
      <c r="E26" s="20"/>
      <c r="F26" s="27"/>
      <c r="G26" s="31"/>
      <c r="H26" s="20"/>
      <c r="I26" s="20"/>
      <c r="K26" s="21"/>
      <c r="M26" s="20"/>
      <c r="N26" s="20"/>
      <c r="O26" s="20"/>
    </row>
    <row r="27" spans="1:15" x14ac:dyDescent="0.3">
      <c r="A27" t="s">
        <v>17</v>
      </c>
      <c r="B27" s="1">
        <v>14.85</v>
      </c>
      <c r="C27" s="6"/>
      <c r="D27" s="30">
        <v>6.09</v>
      </c>
      <c r="E27" s="26">
        <v>10.23</v>
      </c>
      <c r="F27" s="27">
        <v>10.23</v>
      </c>
      <c r="G27" s="28">
        <f t="shared" ref="G27:G29" si="12">(F27-D27)/D27</f>
        <v>0.67980295566502469</v>
      </c>
      <c r="H27" s="26">
        <v>14.85</v>
      </c>
      <c r="I27" s="26">
        <f>H27*1.032</f>
        <v>15.325200000000001</v>
      </c>
      <c r="K27" s="21"/>
      <c r="M27" s="19">
        <f t="shared" ref="M27:M29" si="13">(F27-D27)/D27</f>
        <v>0.67980295566502469</v>
      </c>
      <c r="N27" s="19">
        <f t="shared" ref="N27:N29" si="14">(H27-F27)/F27</f>
        <v>0.45161290322580638</v>
      </c>
      <c r="O27" s="19">
        <f t="shared" ref="O27:O29" si="15">(I27-H27)/H27</f>
        <v>3.2000000000000063E-2</v>
      </c>
    </row>
    <row r="28" spans="1:15" x14ac:dyDescent="0.3">
      <c r="A28" t="s">
        <v>18</v>
      </c>
      <c r="B28" s="1">
        <v>33</v>
      </c>
      <c r="C28" s="6"/>
      <c r="D28" s="30">
        <v>10.15</v>
      </c>
      <c r="E28" s="26">
        <v>16.5</v>
      </c>
      <c r="F28" s="35">
        <v>25.5</v>
      </c>
      <c r="G28" s="28">
        <f t="shared" si="12"/>
        <v>1.5123152709359604</v>
      </c>
      <c r="H28" s="26">
        <v>33</v>
      </c>
      <c r="I28" s="26">
        <f t="shared" ref="I28:I29" si="16">H28*1.032</f>
        <v>34.055999999999997</v>
      </c>
      <c r="K28" s="21"/>
      <c r="M28" s="19">
        <f t="shared" si="13"/>
        <v>1.5123152709359604</v>
      </c>
      <c r="N28" s="19">
        <f t="shared" si="14"/>
        <v>0.29411764705882354</v>
      </c>
      <c r="O28" s="19">
        <f t="shared" si="15"/>
        <v>3.1999999999999917E-2</v>
      </c>
    </row>
    <row r="29" spans="1:15" x14ac:dyDescent="0.3">
      <c r="A29" t="s">
        <v>15</v>
      </c>
      <c r="B29" s="1">
        <v>33</v>
      </c>
      <c r="C29" s="6"/>
      <c r="D29" s="30">
        <v>12.17</v>
      </c>
      <c r="E29" s="26">
        <v>18.2</v>
      </c>
      <c r="F29" s="35">
        <v>27.2</v>
      </c>
      <c r="G29" s="28">
        <f t="shared" si="12"/>
        <v>1.2350041084634347</v>
      </c>
      <c r="H29" s="26">
        <v>33</v>
      </c>
      <c r="I29" s="26">
        <f t="shared" si="16"/>
        <v>34.055999999999997</v>
      </c>
      <c r="K29" s="21"/>
      <c r="M29" s="19">
        <f t="shared" si="13"/>
        <v>1.2350041084634347</v>
      </c>
      <c r="N29" s="19">
        <f t="shared" si="14"/>
        <v>0.21323529411764708</v>
      </c>
      <c r="O29" s="19">
        <f t="shared" si="15"/>
        <v>3.1999999999999917E-2</v>
      </c>
    </row>
    <row r="30" spans="1:15" x14ac:dyDescent="0.3">
      <c r="A30" s="2" t="s">
        <v>19</v>
      </c>
      <c r="C30" s="9"/>
      <c r="D30" s="32"/>
      <c r="E30" s="20"/>
      <c r="F30" s="27"/>
      <c r="G30" s="31"/>
      <c r="H30" s="20"/>
      <c r="I30" s="26"/>
      <c r="K30" s="21"/>
      <c r="M30" s="20"/>
      <c r="N30" s="20"/>
      <c r="O30" s="20"/>
    </row>
    <row r="31" spans="1:15" x14ac:dyDescent="0.3">
      <c r="A31" t="s">
        <v>17</v>
      </c>
      <c r="B31" s="1">
        <v>21.5</v>
      </c>
      <c r="C31" s="6"/>
      <c r="D31" s="30">
        <v>11.28</v>
      </c>
      <c r="E31" s="26">
        <v>11.7</v>
      </c>
      <c r="F31" s="27">
        <v>15.7</v>
      </c>
      <c r="G31" s="28">
        <f t="shared" ref="G31:G33" si="17">(F31-D31)/D31</f>
        <v>0.39184397163120571</v>
      </c>
      <c r="H31" s="26">
        <v>21.5</v>
      </c>
      <c r="I31" s="26">
        <f>H31*1.032</f>
        <v>22.188000000000002</v>
      </c>
      <c r="K31" s="21"/>
      <c r="M31" s="19">
        <f t="shared" ref="M31:M33" si="18">(F31-D31)/D31</f>
        <v>0.39184397163120571</v>
      </c>
      <c r="N31" s="19">
        <f t="shared" ref="N31:N33" si="19">(H31-F31)/F31</f>
        <v>0.36942675159235677</v>
      </c>
      <c r="O31" s="19">
        <f t="shared" ref="O31:O33" si="20">(I31-H31)/H31</f>
        <v>3.2000000000000112E-2</v>
      </c>
    </row>
    <row r="32" spans="1:15" x14ac:dyDescent="0.3">
      <c r="A32" t="s">
        <v>20</v>
      </c>
      <c r="B32" s="1">
        <v>25</v>
      </c>
      <c r="C32" s="6"/>
      <c r="D32" s="30">
        <v>15.02</v>
      </c>
      <c r="E32" s="26">
        <v>15.58</v>
      </c>
      <c r="F32" s="35">
        <v>20.58</v>
      </c>
      <c r="G32" s="28">
        <f t="shared" si="17"/>
        <v>0.37017310252996</v>
      </c>
      <c r="H32" s="26">
        <v>25</v>
      </c>
      <c r="I32" s="26">
        <f t="shared" ref="I32:I33" si="21">H32*1.032</f>
        <v>25.8</v>
      </c>
      <c r="K32" s="21"/>
      <c r="M32" s="19">
        <f t="shared" si="18"/>
        <v>0.37017310252996</v>
      </c>
      <c r="N32" s="19">
        <f t="shared" si="19"/>
        <v>0.21477162293488833</v>
      </c>
      <c r="O32" s="19">
        <f t="shared" si="20"/>
        <v>3.2000000000000028E-2</v>
      </c>
    </row>
    <row r="33" spans="1:15" x14ac:dyDescent="0.3">
      <c r="A33" t="s">
        <v>21</v>
      </c>
      <c r="B33" s="1">
        <v>33</v>
      </c>
      <c r="C33" s="6"/>
      <c r="D33" s="30">
        <v>15.96</v>
      </c>
      <c r="E33" s="26">
        <v>16.55</v>
      </c>
      <c r="F33" s="35">
        <v>25.55</v>
      </c>
      <c r="G33" s="28">
        <f t="shared" si="17"/>
        <v>0.60087719298245612</v>
      </c>
      <c r="H33" s="26">
        <v>33</v>
      </c>
      <c r="I33" s="26">
        <f t="shared" si="21"/>
        <v>34.055999999999997</v>
      </c>
      <c r="K33" s="21"/>
      <c r="M33" s="19">
        <f t="shared" si="18"/>
        <v>0.60087719298245612</v>
      </c>
      <c r="N33" s="19">
        <f t="shared" si="19"/>
        <v>0.29158512720156554</v>
      </c>
      <c r="O33" s="19">
        <f t="shared" si="20"/>
        <v>3.1999999999999917E-2</v>
      </c>
    </row>
    <row r="34" spans="1:15" x14ac:dyDescent="0.3">
      <c r="A34" s="2" t="s">
        <v>22</v>
      </c>
      <c r="C34" s="9"/>
      <c r="D34" s="20"/>
      <c r="E34" s="20"/>
      <c r="F34" s="27"/>
      <c r="G34" s="31"/>
      <c r="H34" s="20"/>
      <c r="I34" s="26"/>
      <c r="K34" s="21"/>
      <c r="M34" s="20"/>
      <c r="N34" s="20"/>
      <c r="O34" s="20"/>
    </row>
    <row r="35" spans="1:15" x14ac:dyDescent="0.3">
      <c r="A35" t="s">
        <v>10</v>
      </c>
      <c r="B35" s="1">
        <v>11.33</v>
      </c>
      <c r="C35" s="6"/>
      <c r="D35" s="26">
        <v>1.24</v>
      </c>
      <c r="E35" s="26">
        <v>5.67</v>
      </c>
      <c r="F35" s="27">
        <v>7.67</v>
      </c>
      <c r="G35" s="28">
        <f t="shared" ref="G35:G40" si="22">(F35-D35)/D35</f>
        <v>5.185483870967742</v>
      </c>
      <c r="H35" s="26">
        <v>11.33</v>
      </c>
      <c r="I35" s="26">
        <f>H35*1.032</f>
        <v>11.69256</v>
      </c>
      <c r="K35" s="21"/>
      <c r="M35" s="19">
        <f t="shared" ref="M35:M40" si="23">(F35-D35)/D35</f>
        <v>5.185483870967742</v>
      </c>
      <c r="N35" s="19">
        <f t="shared" ref="N35:N40" si="24">(H35-F35)/F35</f>
        <v>0.47718383311603652</v>
      </c>
      <c r="O35" s="19">
        <f t="shared" ref="O35:O40" si="25">(I35-H35)/H35</f>
        <v>3.2000000000000021E-2</v>
      </c>
    </row>
    <row r="36" spans="1:15" x14ac:dyDescent="0.3">
      <c r="A36" t="s">
        <v>11</v>
      </c>
      <c r="B36" s="1">
        <v>14.85</v>
      </c>
      <c r="C36" s="6"/>
      <c r="D36" s="26">
        <v>3.29</v>
      </c>
      <c r="E36" s="26">
        <v>7.43</v>
      </c>
      <c r="F36" s="27">
        <v>9.43</v>
      </c>
      <c r="G36" s="28">
        <f t="shared" si="22"/>
        <v>1.8662613981762917</v>
      </c>
      <c r="H36" s="26">
        <v>14.85</v>
      </c>
      <c r="I36" s="26">
        <f t="shared" ref="I36:I40" si="26">H36*1.032</f>
        <v>15.325200000000001</v>
      </c>
      <c r="K36" s="21"/>
      <c r="M36" s="19">
        <f t="shared" si="23"/>
        <v>1.8662613981762917</v>
      </c>
      <c r="N36" s="19">
        <f t="shared" si="24"/>
        <v>0.57476139978791096</v>
      </c>
      <c r="O36" s="19">
        <f t="shared" si="25"/>
        <v>3.2000000000000063E-2</v>
      </c>
    </row>
    <row r="37" spans="1:15" x14ac:dyDescent="0.3">
      <c r="A37" t="s">
        <v>12</v>
      </c>
      <c r="B37" s="1">
        <v>18.45</v>
      </c>
      <c r="C37" s="6"/>
      <c r="D37" s="26">
        <v>5.8</v>
      </c>
      <c r="E37" s="26">
        <v>9.23</v>
      </c>
      <c r="F37" s="27">
        <v>11.23</v>
      </c>
      <c r="G37" s="28">
        <f t="shared" si="22"/>
        <v>0.93620689655172429</v>
      </c>
      <c r="H37" s="26">
        <v>18.45</v>
      </c>
      <c r="I37" s="26">
        <f t="shared" si="26"/>
        <v>19.040399999999998</v>
      </c>
      <c r="K37" s="21"/>
      <c r="M37" s="19">
        <f t="shared" si="23"/>
        <v>0.93620689655172429</v>
      </c>
      <c r="N37" s="19">
        <f t="shared" si="24"/>
        <v>0.64292074799643795</v>
      </c>
      <c r="O37" s="19">
        <f t="shared" si="25"/>
        <v>3.1999999999999945E-2</v>
      </c>
    </row>
    <row r="38" spans="1:15" x14ac:dyDescent="0.3">
      <c r="A38" t="s">
        <v>13</v>
      </c>
      <c r="B38" s="1">
        <v>18.45</v>
      </c>
      <c r="C38" s="6"/>
      <c r="D38" s="26">
        <v>6.95</v>
      </c>
      <c r="E38" s="26">
        <v>14.75</v>
      </c>
      <c r="F38" s="27">
        <v>14.75</v>
      </c>
      <c r="G38" s="28">
        <f t="shared" si="22"/>
        <v>1.1223021582733812</v>
      </c>
      <c r="H38" s="26">
        <v>18.45</v>
      </c>
      <c r="I38" s="26">
        <f t="shared" si="26"/>
        <v>19.040399999999998</v>
      </c>
      <c r="K38" s="21"/>
      <c r="M38" s="19">
        <f t="shared" si="23"/>
        <v>1.1223021582733812</v>
      </c>
      <c r="N38" s="19">
        <f t="shared" si="24"/>
        <v>0.25084745762711858</v>
      </c>
      <c r="O38" s="19">
        <f t="shared" si="25"/>
        <v>3.1999999999999945E-2</v>
      </c>
    </row>
    <row r="39" spans="1:15" x14ac:dyDescent="0.3">
      <c r="A39" t="s">
        <v>14</v>
      </c>
      <c r="B39" s="1">
        <v>21.5</v>
      </c>
      <c r="C39" s="6"/>
      <c r="D39" s="26">
        <v>8.7200000000000006</v>
      </c>
      <c r="E39" s="26">
        <v>16.55</v>
      </c>
      <c r="F39" s="27">
        <v>16.55</v>
      </c>
      <c r="G39" s="28">
        <f t="shared" si="22"/>
        <v>0.89793577981651373</v>
      </c>
      <c r="H39" s="26">
        <v>21.5</v>
      </c>
      <c r="I39" s="26">
        <f t="shared" si="26"/>
        <v>22.188000000000002</v>
      </c>
      <c r="K39" s="21"/>
      <c r="M39" s="19">
        <f t="shared" si="23"/>
        <v>0.89793577981651373</v>
      </c>
      <c r="N39" s="19">
        <f t="shared" si="24"/>
        <v>0.29909365558912382</v>
      </c>
      <c r="O39" s="19">
        <f t="shared" si="25"/>
        <v>3.2000000000000112E-2</v>
      </c>
    </row>
    <row r="40" spans="1:15" x14ac:dyDescent="0.3">
      <c r="A40" t="s">
        <v>15</v>
      </c>
      <c r="B40" s="1">
        <v>21.5</v>
      </c>
      <c r="C40" s="6"/>
      <c r="D40" s="26">
        <v>16.28</v>
      </c>
      <c r="E40" s="26">
        <v>21.5</v>
      </c>
      <c r="F40" s="27">
        <v>21.5</v>
      </c>
      <c r="G40" s="28">
        <f t="shared" si="22"/>
        <v>0.32063882063882054</v>
      </c>
      <c r="H40" s="26">
        <v>21.5</v>
      </c>
      <c r="I40" s="26">
        <f t="shared" si="26"/>
        <v>22.188000000000002</v>
      </c>
      <c r="K40" s="21"/>
      <c r="M40" s="19">
        <f t="shared" si="23"/>
        <v>0.32063882063882054</v>
      </c>
      <c r="N40" s="19">
        <f t="shared" si="24"/>
        <v>0</v>
      </c>
      <c r="O40" s="19">
        <f t="shared" si="25"/>
        <v>3.2000000000000112E-2</v>
      </c>
    </row>
    <row r="41" spans="1:15" x14ac:dyDescent="0.3">
      <c r="A41" s="2" t="s">
        <v>23</v>
      </c>
      <c r="C41" s="9"/>
      <c r="D41" s="20"/>
      <c r="E41" s="20"/>
      <c r="F41" s="27"/>
      <c r="G41" s="31"/>
      <c r="H41" s="20"/>
      <c r="I41" s="20"/>
      <c r="K41" s="21"/>
      <c r="M41" s="20"/>
      <c r="N41" s="20"/>
      <c r="O41" s="20"/>
    </row>
    <row r="42" spans="1:15" x14ac:dyDescent="0.3">
      <c r="A42" t="s">
        <v>24</v>
      </c>
      <c r="B42" s="1">
        <v>14.85</v>
      </c>
      <c r="C42" s="6"/>
      <c r="D42" s="26">
        <v>3</v>
      </c>
      <c r="E42" s="26">
        <v>7.43</v>
      </c>
      <c r="F42" s="27">
        <v>9.43</v>
      </c>
      <c r="G42" s="28">
        <f t="shared" ref="G42:G47" si="27">(F42-D42)/D42</f>
        <v>2.1433333333333331</v>
      </c>
      <c r="H42" s="26">
        <v>14.85</v>
      </c>
      <c r="I42" s="26">
        <f>H42*1.032</f>
        <v>15.325200000000001</v>
      </c>
      <c r="K42" s="21"/>
      <c r="M42" s="19">
        <f t="shared" ref="M42:M47" si="28">(F42-D42)/D42</f>
        <v>2.1433333333333331</v>
      </c>
      <c r="N42" s="19">
        <f t="shared" ref="N42:N47" si="29">(H42-F42)/F42</f>
        <v>0.57476139978791096</v>
      </c>
      <c r="O42" s="19">
        <f t="shared" ref="O42:O47" si="30">(I42-H42)/H42</f>
        <v>3.2000000000000063E-2</v>
      </c>
    </row>
    <row r="43" spans="1:15" x14ac:dyDescent="0.3">
      <c r="A43" t="s">
        <v>25</v>
      </c>
      <c r="B43" s="1">
        <v>25</v>
      </c>
      <c r="C43" s="6"/>
      <c r="D43" s="26">
        <v>9.52</v>
      </c>
      <c r="E43" s="26">
        <v>12.5</v>
      </c>
      <c r="F43" s="27">
        <v>15.5</v>
      </c>
      <c r="G43" s="28">
        <f t="shared" si="27"/>
        <v>0.62815126050420178</v>
      </c>
      <c r="H43" s="26">
        <v>25</v>
      </c>
      <c r="I43" s="26">
        <f t="shared" ref="I43:I47" si="31">H43*1.032</f>
        <v>25.8</v>
      </c>
      <c r="K43" s="21"/>
      <c r="M43" s="19">
        <f t="shared" si="28"/>
        <v>0.62815126050420178</v>
      </c>
      <c r="N43" s="19">
        <f t="shared" si="29"/>
        <v>0.61290322580645162</v>
      </c>
      <c r="O43" s="19">
        <f t="shared" si="30"/>
        <v>3.2000000000000028E-2</v>
      </c>
    </row>
    <row r="44" spans="1:15" x14ac:dyDescent="0.3">
      <c r="A44" t="s">
        <v>26</v>
      </c>
      <c r="B44" s="1">
        <v>33</v>
      </c>
      <c r="C44" s="6"/>
      <c r="D44" s="26">
        <v>10.02</v>
      </c>
      <c r="E44" s="26">
        <v>16.5</v>
      </c>
      <c r="F44" s="27">
        <v>20.5</v>
      </c>
      <c r="G44" s="28">
        <f t="shared" si="27"/>
        <v>1.0459081836327346</v>
      </c>
      <c r="H44" s="26">
        <v>33</v>
      </c>
      <c r="I44" s="26">
        <f t="shared" si="31"/>
        <v>34.055999999999997</v>
      </c>
      <c r="K44" s="21"/>
      <c r="M44" s="19">
        <f t="shared" si="28"/>
        <v>1.0459081836327346</v>
      </c>
      <c r="N44" s="19">
        <f t="shared" si="29"/>
        <v>0.6097560975609756</v>
      </c>
      <c r="O44" s="19">
        <f t="shared" si="30"/>
        <v>3.1999999999999917E-2</v>
      </c>
    </row>
    <row r="45" spans="1:15" x14ac:dyDescent="0.3">
      <c r="A45" t="s">
        <v>27</v>
      </c>
      <c r="B45" s="1">
        <v>33</v>
      </c>
      <c r="C45" s="6"/>
      <c r="D45" s="26">
        <v>10.51</v>
      </c>
      <c r="E45" s="26">
        <v>16.5</v>
      </c>
      <c r="F45" s="27">
        <v>22.5</v>
      </c>
      <c r="G45" s="28">
        <f t="shared" si="27"/>
        <v>1.1408182683158896</v>
      </c>
      <c r="H45" s="26">
        <v>33</v>
      </c>
      <c r="I45" s="26">
        <f t="shared" si="31"/>
        <v>34.055999999999997</v>
      </c>
      <c r="K45" s="21"/>
      <c r="M45" s="19">
        <f t="shared" si="28"/>
        <v>1.1408182683158896</v>
      </c>
      <c r="N45" s="19">
        <f t="shared" si="29"/>
        <v>0.46666666666666667</v>
      </c>
      <c r="O45" s="19">
        <f t="shared" si="30"/>
        <v>3.1999999999999917E-2</v>
      </c>
    </row>
    <row r="46" spans="1:15" x14ac:dyDescent="0.3">
      <c r="A46" t="s">
        <v>28</v>
      </c>
      <c r="B46" s="1">
        <v>33</v>
      </c>
      <c r="C46" s="6"/>
      <c r="D46" s="26">
        <v>11.02</v>
      </c>
      <c r="E46" s="26">
        <v>16.5</v>
      </c>
      <c r="F46" s="27">
        <v>24.5</v>
      </c>
      <c r="G46" s="28">
        <f t="shared" si="27"/>
        <v>1.223230490018149</v>
      </c>
      <c r="H46" s="26">
        <v>33</v>
      </c>
      <c r="I46" s="26">
        <f t="shared" si="31"/>
        <v>34.055999999999997</v>
      </c>
      <c r="K46" s="21"/>
      <c r="M46" s="19">
        <f t="shared" si="28"/>
        <v>1.223230490018149</v>
      </c>
      <c r="N46" s="19">
        <f t="shared" si="29"/>
        <v>0.34693877551020408</v>
      </c>
      <c r="O46" s="19">
        <f t="shared" si="30"/>
        <v>3.1999999999999917E-2</v>
      </c>
    </row>
    <row r="47" spans="1:15" x14ac:dyDescent="0.3">
      <c r="A47" t="s">
        <v>29</v>
      </c>
      <c r="B47" s="1">
        <v>33</v>
      </c>
      <c r="C47" s="6"/>
      <c r="D47" s="26">
        <v>12.03</v>
      </c>
      <c r="E47" s="26">
        <v>16.5</v>
      </c>
      <c r="F47" s="27">
        <v>26.5</v>
      </c>
      <c r="G47" s="28">
        <f t="shared" si="27"/>
        <v>1.202826267664173</v>
      </c>
      <c r="H47" s="26">
        <v>33</v>
      </c>
      <c r="I47" s="26">
        <f t="shared" si="31"/>
        <v>34.055999999999997</v>
      </c>
      <c r="K47" s="21"/>
      <c r="M47" s="19">
        <f t="shared" si="28"/>
        <v>1.202826267664173</v>
      </c>
      <c r="N47" s="19">
        <f t="shared" si="29"/>
        <v>0.24528301886792453</v>
      </c>
      <c r="O47" s="19">
        <f t="shared" si="30"/>
        <v>3.1999999999999917E-2</v>
      </c>
    </row>
    <row r="48" spans="1:15" x14ac:dyDescent="0.3">
      <c r="A48" s="2" t="s">
        <v>30</v>
      </c>
      <c r="C48" s="9"/>
      <c r="D48" s="20"/>
      <c r="E48" s="20"/>
      <c r="F48" s="27"/>
      <c r="G48" s="31"/>
      <c r="H48" s="20"/>
      <c r="I48" s="20"/>
      <c r="K48" s="21"/>
      <c r="M48" s="20"/>
      <c r="N48" s="20"/>
      <c r="O48" s="20"/>
    </row>
    <row r="49" spans="1:15" x14ac:dyDescent="0.3">
      <c r="A49" t="s">
        <v>17</v>
      </c>
      <c r="B49" s="1">
        <v>18.45</v>
      </c>
      <c r="C49" s="6"/>
      <c r="D49" s="26">
        <v>4.87</v>
      </c>
      <c r="E49" s="26">
        <v>9.23</v>
      </c>
      <c r="F49" s="27">
        <v>11.23</v>
      </c>
      <c r="G49" s="28">
        <f t="shared" ref="G49:G52" si="32">(F49-D49)/D49</f>
        <v>1.3059548254620124</v>
      </c>
      <c r="H49" s="26">
        <v>18.45</v>
      </c>
      <c r="I49" s="26">
        <f>H49*1.032</f>
        <v>19.040399999999998</v>
      </c>
      <c r="K49" s="21"/>
      <c r="M49" s="19">
        <f t="shared" ref="M49:M52" si="33">(F49-D49)/D49</f>
        <v>1.3059548254620124</v>
      </c>
      <c r="N49" s="19">
        <f t="shared" ref="N49:N52" si="34">(H49-F49)/F49</f>
        <v>0.64292074799643795</v>
      </c>
      <c r="O49" s="19">
        <f t="shared" ref="O49:O52" si="35">(I49-H49)/H49</f>
        <v>3.1999999999999945E-2</v>
      </c>
    </row>
    <row r="50" spans="1:15" x14ac:dyDescent="0.3">
      <c r="A50" t="s">
        <v>31</v>
      </c>
      <c r="B50" s="1">
        <v>21.5</v>
      </c>
      <c r="C50" s="6"/>
      <c r="D50" s="26">
        <v>6.49</v>
      </c>
      <c r="E50" s="26">
        <v>10.75</v>
      </c>
      <c r="F50" s="27">
        <v>12.75</v>
      </c>
      <c r="G50" s="28">
        <f t="shared" si="32"/>
        <v>0.96456086286594755</v>
      </c>
      <c r="H50" s="26">
        <v>21.5</v>
      </c>
      <c r="I50" s="26">
        <f t="shared" ref="I50:I52" si="36">H50*1.032</f>
        <v>22.188000000000002</v>
      </c>
      <c r="K50" s="21"/>
      <c r="M50" s="19">
        <f t="shared" si="33"/>
        <v>0.96456086286594755</v>
      </c>
      <c r="N50" s="19">
        <f t="shared" si="34"/>
        <v>0.68627450980392157</v>
      </c>
      <c r="O50" s="19">
        <f t="shared" si="35"/>
        <v>3.2000000000000112E-2</v>
      </c>
    </row>
    <row r="51" spans="1:15" x14ac:dyDescent="0.3">
      <c r="A51" t="s">
        <v>32</v>
      </c>
      <c r="B51" s="1">
        <v>33</v>
      </c>
      <c r="C51" s="6"/>
      <c r="D51" s="26">
        <v>6.9</v>
      </c>
      <c r="E51" s="26">
        <v>16.5</v>
      </c>
      <c r="F51" s="27">
        <v>20.5</v>
      </c>
      <c r="G51" s="28">
        <f t="shared" si="32"/>
        <v>1.9710144927536231</v>
      </c>
      <c r="H51" s="26">
        <v>33</v>
      </c>
      <c r="I51" s="26">
        <f t="shared" si="36"/>
        <v>34.055999999999997</v>
      </c>
      <c r="K51" s="21"/>
      <c r="M51" s="19">
        <f t="shared" si="33"/>
        <v>1.9710144927536231</v>
      </c>
      <c r="N51" s="19">
        <f t="shared" si="34"/>
        <v>0.6097560975609756</v>
      </c>
      <c r="O51" s="19">
        <f t="shared" si="35"/>
        <v>3.1999999999999917E-2</v>
      </c>
    </row>
    <row r="52" spans="1:15" x14ac:dyDescent="0.3">
      <c r="A52" t="s">
        <v>33</v>
      </c>
      <c r="B52" s="1">
        <v>33</v>
      </c>
      <c r="C52" s="6"/>
      <c r="D52" s="26">
        <v>8.1</v>
      </c>
      <c r="E52" s="26">
        <v>16.5</v>
      </c>
      <c r="F52" s="27">
        <v>22.5</v>
      </c>
      <c r="G52" s="28">
        <f t="shared" si="32"/>
        <v>1.7777777777777779</v>
      </c>
      <c r="H52" s="26">
        <v>33</v>
      </c>
      <c r="I52" s="26">
        <f t="shared" si="36"/>
        <v>34.055999999999997</v>
      </c>
      <c r="K52" s="21"/>
      <c r="M52" s="19">
        <f t="shared" si="33"/>
        <v>1.7777777777777779</v>
      </c>
      <c r="N52" s="19">
        <f t="shared" si="34"/>
        <v>0.46666666666666667</v>
      </c>
      <c r="O52" s="19">
        <f t="shared" si="35"/>
        <v>3.1999999999999917E-2</v>
      </c>
    </row>
    <row r="53" spans="1:15" x14ac:dyDescent="0.3">
      <c r="C53" s="7"/>
      <c r="K53" s="21"/>
    </row>
    <row r="54" spans="1:15" x14ac:dyDescent="0.3">
      <c r="C54" s="7"/>
      <c r="K54" s="21"/>
    </row>
    <row r="55" spans="1:15" ht="15" thickBot="1" x14ac:dyDescent="0.35">
      <c r="C55" s="7"/>
      <c r="H55" s="2" t="s">
        <v>61</v>
      </c>
      <c r="K55" s="21"/>
      <c r="M55" s="16">
        <f>AVERAGE(M7:M14,M20:M52)</f>
        <v>1.0152371306738568</v>
      </c>
      <c r="N55" s="16">
        <f t="shared" ref="N55:O55" si="37">AVERAGE(N7:N14,N20:N52)</f>
        <v>0.31660839760364617</v>
      </c>
      <c r="O55" s="16">
        <f t="shared" si="37"/>
        <v>3.2000000000000015E-2</v>
      </c>
    </row>
    <row r="56" spans="1:15" ht="15" thickTop="1" x14ac:dyDescent="0.3">
      <c r="C56" s="7"/>
      <c r="K56" s="21"/>
    </row>
    <row r="57" spans="1:15" ht="18" x14ac:dyDescent="0.35">
      <c r="A57" s="12" t="s">
        <v>34</v>
      </c>
      <c r="C57" s="7"/>
      <c r="K57" s="21"/>
    </row>
    <row r="58" spans="1:15" x14ac:dyDescent="0.3">
      <c r="C58" s="7"/>
      <c r="K58" s="21"/>
    </row>
    <row r="59" spans="1:15" ht="43.2" x14ac:dyDescent="0.3">
      <c r="B59" s="15" t="s">
        <v>48</v>
      </c>
      <c r="C59" s="8"/>
      <c r="D59" s="24" t="s">
        <v>47</v>
      </c>
      <c r="E59" s="24" t="s">
        <v>46</v>
      </c>
      <c r="F59" s="25" t="s">
        <v>52</v>
      </c>
      <c r="G59" s="24" t="s">
        <v>51</v>
      </c>
      <c r="H59" s="18" t="s">
        <v>53</v>
      </c>
      <c r="I59" s="18" t="s">
        <v>54</v>
      </c>
      <c r="K59" s="21"/>
      <c r="M59" s="18" t="s">
        <v>56</v>
      </c>
      <c r="N59" s="18" t="s">
        <v>53</v>
      </c>
      <c r="O59" s="18" t="s">
        <v>54</v>
      </c>
    </row>
    <row r="60" spans="1:15" x14ac:dyDescent="0.3">
      <c r="B60" s="1"/>
      <c r="C60" s="7"/>
      <c r="D60" s="20" t="s">
        <v>9</v>
      </c>
      <c r="E60" s="20"/>
      <c r="F60" s="29"/>
      <c r="G60" s="20"/>
      <c r="H60" s="20"/>
      <c r="I60" s="20"/>
      <c r="K60" s="21"/>
      <c r="M60" s="19"/>
      <c r="N60" s="19"/>
      <c r="O60" s="19"/>
    </row>
    <row r="61" spans="1:15" x14ac:dyDescent="0.3">
      <c r="A61" t="s">
        <v>10</v>
      </c>
      <c r="B61" s="11" t="s">
        <v>49</v>
      </c>
      <c r="C61" s="6"/>
      <c r="D61" s="20">
        <v>10.88</v>
      </c>
      <c r="E61" s="26">
        <v>11.28</v>
      </c>
      <c r="F61" s="35">
        <v>14.8</v>
      </c>
      <c r="G61" s="28">
        <f t="shared" ref="G61:G66" si="38">(F61-D61)/D61</f>
        <v>0.36029411764705876</v>
      </c>
      <c r="H61" s="33">
        <f>F61*1.033</f>
        <v>15.288399999999999</v>
      </c>
      <c r="I61" s="33">
        <f>H61*1.032</f>
        <v>15.7776288</v>
      </c>
      <c r="K61" s="21"/>
      <c r="M61" s="19">
        <f t="shared" ref="M61:M66" si="39">(F61-D61)/D61</f>
        <v>0.36029411764705876</v>
      </c>
      <c r="N61" s="19">
        <f t="shared" ref="N61:N66" si="40">(H61-F61)/F61</f>
        <v>3.2999999999999904E-2</v>
      </c>
      <c r="O61" s="19">
        <f t="shared" ref="O61:O66" si="41">(I61-H61)/H61</f>
        <v>3.2000000000000077E-2</v>
      </c>
    </row>
    <row r="62" spans="1:15" x14ac:dyDescent="0.3">
      <c r="A62" t="s">
        <v>11</v>
      </c>
      <c r="B62" s="11" t="s">
        <v>49</v>
      </c>
      <c r="C62" s="6"/>
      <c r="D62" s="20">
        <v>10.88</v>
      </c>
      <c r="E62" s="26">
        <v>11.28</v>
      </c>
      <c r="F62" s="35">
        <v>14.9</v>
      </c>
      <c r="G62" s="28">
        <f t="shared" si="38"/>
        <v>0.36948529411764697</v>
      </c>
      <c r="H62" s="33">
        <f t="shared" ref="H62:H66" si="42">F62*1.033</f>
        <v>15.391699999999998</v>
      </c>
      <c r="I62" s="33">
        <f t="shared" ref="I62:I66" si="43">H62*1.032</f>
        <v>15.884234399999999</v>
      </c>
      <c r="K62" s="21"/>
      <c r="M62" s="19">
        <f t="shared" si="39"/>
        <v>0.36948529411764697</v>
      </c>
      <c r="N62" s="19">
        <f t="shared" si="40"/>
        <v>3.299999999999987E-2</v>
      </c>
      <c r="O62" s="19">
        <f t="shared" si="41"/>
        <v>3.2000000000000021E-2</v>
      </c>
    </row>
    <row r="63" spans="1:15" x14ac:dyDescent="0.3">
      <c r="A63" t="s">
        <v>12</v>
      </c>
      <c r="B63" s="11" t="s">
        <v>49</v>
      </c>
      <c r="C63" s="6"/>
      <c r="D63" s="20">
        <v>10.88</v>
      </c>
      <c r="E63" s="26">
        <v>11.28</v>
      </c>
      <c r="F63" s="35">
        <v>15.1</v>
      </c>
      <c r="G63" s="28">
        <f t="shared" si="38"/>
        <v>0.38786764705882337</v>
      </c>
      <c r="H63" s="33">
        <f t="shared" si="42"/>
        <v>15.598299999999998</v>
      </c>
      <c r="I63" s="33">
        <f t="shared" si="43"/>
        <v>16.0974456</v>
      </c>
      <c r="K63" s="21"/>
      <c r="M63" s="19">
        <f t="shared" si="39"/>
        <v>0.38786764705882337</v>
      </c>
      <c r="N63" s="19">
        <f t="shared" si="40"/>
        <v>3.2999999999999911E-2</v>
      </c>
      <c r="O63" s="19">
        <f t="shared" si="41"/>
        <v>3.2000000000000139E-2</v>
      </c>
    </row>
    <row r="64" spans="1:15" x14ac:dyDescent="0.3">
      <c r="A64" t="s">
        <v>13</v>
      </c>
      <c r="B64" s="11" t="s">
        <v>49</v>
      </c>
      <c r="C64" s="6"/>
      <c r="D64" s="20">
        <v>10.88</v>
      </c>
      <c r="E64" s="26">
        <v>11.28</v>
      </c>
      <c r="F64" s="35">
        <v>16.3</v>
      </c>
      <c r="G64" s="28">
        <f t="shared" si="38"/>
        <v>0.4981617647058823</v>
      </c>
      <c r="H64" s="33">
        <f t="shared" si="42"/>
        <v>16.837899999999998</v>
      </c>
      <c r="I64" s="33">
        <f t="shared" si="43"/>
        <v>17.376712799999996</v>
      </c>
      <c r="K64" s="21"/>
      <c r="M64" s="19">
        <f t="shared" si="39"/>
        <v>0.4981617647058823</v>
      </c>
      <c r="N64" s="19">
        <f t="shared" si="40"/>
        <v>3.2999999999999807E-2</v>
      </c>
      <c r="O64" s="19">
        <f t="shared" si="41"/>
        <v>3.1999999999999931E-2</v>
      </c>
    </row>
    <row r="65" spans="1:15" x14ac:dyDescent="0.3">
      <c r="A65" t="s">
        <v>14</v>
      </c>
      <c r="B65" s="11" t="s">
        <v>49</v>
      </c>
      <c r="C65" s="6"/>
      <c r="D65" s="20">
        <v>10.88</v>
      </c>
      <c r="E65" s="26">
        <v>11.28</v>
      </c>
      <c r="F65" s="35">
        <v>19.5</v>
      </c>
      <c r="G65" s="28">
        <f t="shared" si="38"/>
        <v>0.79227941176470573</v>
      </c>
      <c r="H65" s="33">
        <f t="shared" si="42"/>
        <v>20.1435</v>
      </c>
      <c r="I65" s="33">
        <f t="shared" si="43"/>
        <v>20.788091999999999</v>
      </c>
      <c r="K65" s="21"/>
      <c r="M65" s="19">
        <f t="shared" si="39"/>
        <v>0.79227941176470573</v>
      </c>
      <c r="N65" s="19">
        <f t="shared" si="40"/>
        <v>3.2999999999999974E-2</v>
      </c>
      <c r="O65" s="19">
        <f t="shared" si="41"/>
        <v>3.1999999999999973E-2</v>
      </c>
    </row>
    <row r="66" spans="1:15" x14ac:dyDescent="0.3">
      <c r="A66" t="s">
        <v>35</v>
      </c>
      <c r="B66" s="11" t="s">
        <v>49</v>
      </c>
      <c r="C66" s="6"/>
      <c r="D66" s="20">
        <v>10.88</v>
      </c>
      <c r="E66" s="26">
        <v>11.28</v>
      </c>
      <c r="F66" s="35">
        <v>25.35</v>
      </c>
      <c r="G66" s="28">
        <f t="shared" si="38"/>
        <v>1.3299632352941175</v>
      </c>
      <c r="H66" s="33">
        <f t="shared" si="42"/>
        <v>26.18655</v>
      </c>
      <c r="I66" s="33">
        <f t="shared" si="43"/>
        <v>27.024519600000001</v>
      </c>
      <c r="K66" s="21"/>
      <c r="M66" s="19">
        <f t="shared" si="39"/>
        <v>1.3299632352941175</v>
      </c>
      <c r="N66" s="19">
        <f t="shared" si="40"/>
        <v>3.299999999999996E-2</v>
      </c>
      <c r="O66" s="19">
        <f t="shared" si="41"/>
        <v>3.2000000000000035E-2</v>
      </c>
    </row>
    <row r="67" spans="1:15" x14ac:dyDescent="0.3">
      <c r="C67" s="7"/>
      <c r="K67" s="21"/>
    </row>
    <row r="68" spans="1:15" ht="15" thickBot="1" x14ac:dyDescent="0.35">
      <c r="C68" s="7"/>
      <c r="H68" s="2" t="s">
        <v>59</v>
      </c>
      <c r="K68" s="21"/>
      <c r="M68" s="16">
        <f>AVERAGE(M61:M66)</f>
        <v>0.62300857843137247</v>
      </c>
      <c r="N68" s="16">
        <f t="shared" ref="N68:O68" si="44">AVERAGE(N61:N66)</f>
        <v>3.2999999999999911E-2</v>
      </c>
      <c r="O68" s="16">
        <f t="shared" si="44"/>
        <v>3.2000000000000028E-2</v>
      </c>
    </row>
    <row r="69" spans="1:15" ht="15" thickTop="1" x14ac:dyDescent="0.3">
      <c r="C69" s="7"/>
      <c r="K69" s="21"/>
    </row>
    <row r="70" spans="1:15" ht="18" x14ac:dyDescent="0.35">
      <c r="A70" s="12" t="s">
        <v>43</v>
      </c>
      <c r="C70" s="7"/>
      <c r="K70" s="21"/>
    </row>
    <row r="71" spans="1:15" x14ac:dyDescent="0.3">
      <c r="C71" s="7"/>
      <c r="K71" s="21"/>
    </row>
    <row r="72" spans="1:15" ht="43.2" x14ac:dyDescent="0.3">
      <c r="B72" s="15" t="s">
        <v>48</v>
      </c>
      <c r="C72" s="8"/>
      <c r="D72" s="24" t="s">
        <v>47</v>
      </c>
      <c r="E72" s="24" t="s">
        <v>46</v>
      </c>
      <c r="F72" s="25" t="s">
        <v>52</v>
      </c>
      <c r="G72" s="24" t="s">
        <v>51</v>
      </c>
      <c r="H72" s="18" t="s">
        <v>53</v>
      </c>
      <c r="I72" s="18" t="s">
        <v>54</v>
      </c>
      <c r="K72" s="21"/>
      <c r="M72" s="18" t="s">
        <v>56</v>
      </c>
      <c r="N72" s="18" t="s">
        <v>53</v>
      </c>
      <c r="O72" s="18" t="s">
        <v>54</v>
      </c>
    </row>
    <row r="73" spans="1:15" x14ac:dyDescent="0.3">
      <c r="C73" s="7"/>
      <c r="D73" s="20" t="s">
        <v>9</v>
      </c>
      <c r="E73" s="20"/>
      <c r="F73" s="29"/>
      <c r="G73" s="20"/>
      <c r="H73" s="20"/>
      <c r="I73" s="20"/>
      <c r="K73" s="21"/>
      <c r="M73" s="19"/>
      <c r="N73" s="19"/>
      <c r="O73" s="19"/>
    </row>
    <row r="74" spans="1:15" x14ac:dyDescent="0.3">
      <c r="A74" t="s">
        <v>36</v>
      </c>
      <c r="C74" s="6"/>
      <c r="D74" s="26">
        <v>0.44</v>
      </c>
      <c r="E74" s="26">
        <f>D74*1.037</f>
        <v>0.45627999999999996</v>
      </c>
      <c r="F74" s="27">
        <f>E74</f>
        <v>0.45627999999999996</v>
      </c>
      <c r="G74" s="28">
        <f t="shared" ref="G74" si="45">(F74-D74)/D74</f>
        <v>3.6999999999999915E-2</v>
      </c>
      <c r="H74" s="33">
        <f t="shared" ref="H74" si="46">F74*1.033</f>
        <v>0.47133723999999994</v>
      </c>
      <c r="I74" s="33">
        <f t="shared" ref="I74" si="47">H74*1.032</f>
        <v>0.48642003167999992</v>
      </c>
      <c r="K74" s="21"/>
      <c r="M74" s="19">
        <f t="shared" ref="M74" si="48">(F74-D74)/D74</f>
        <v>3.6999999999999915E-2</v>
      </c>
      <c r="N74" s="19">
        <f t="shared" ref="N74" si="49">(H74-F74)/F74</f>
        <v>3.2999999999999939E-2</v>
      </c>
      <c r="O74" s="19">
        <f t="shared" ref="O74" si="50">(I74-H74)/H74</f>
        <v>3.1999999999999973E-2</v>
      </c>
    </row>
    <row r="75" spans="1:15" x14ac:dyDescent="0.3">
      <c r="A75" t="s">
        <v>37</v>
      </c>
      <c r="C75" s="7"/>
      <c r="D75" s="20"/>
      <c r="E75" s="20"/>
      <c r="F75" s="29"/>
      <c r="G75" s="20"/>
      <c r="H75" s="20"/>
      <c r="I75" s="20"/>
      <c r="K75" s="21"/>
      <c r="M75" s="20"/>
      <c r="N75" s="20"/>
      <c r="O75" s="20"/>
    </row>
    <row r="76" spans="1:15" x14ac:dyDescent="0.3">
      <c r="A76" t="s">
        <v>0</v>
      </c>
      <c r="B76" s="1">
        <v>9.33</v>
      </c>
      <c r="C76" s="6"/>
      <c r="D76" s="26">
        <v>1.1299999999999999</v>
      </c>
      <c r="E76" s="26">
        <v>4.67</v>
      </c>
      <c r="F76" s="27">
        <f t="shared" ref="F76:F84" si="51">E76</f>
        <v>4.67</v>
      </c>
      <c r="G76" s="28">
        <f t="shared" ref="G76:G84" si="52">(F76-D76)/D76</f>
        <v>3.1327433628318588</v>
      </c>
      <c r="H76" s="26">
        <v>9.33</v>
      </c>
      <c r="I76" s="26">
        <f>H76*1.032</f>
        <v>9.6285600000000002</v>
      </c>
      <c r="K76" s="21"/>
      <c r="M76" s="19">
        <f t="shared" ref="M76:M84" si="53">(F76-D76)/D76</f>
        <v>3.1327433628318588</v>
      </c>
      <c r="N76" s="19">
        <f t="shared" ref="N76:N84" si="54">(H76-F76)/F76</f>
        <v>0.99785867237687376</v>
      </c>
      <c r="O76" s="19">
        <f t="shared" ref="O76:O84" si="55">(I76-H76)/H76</f>
        <v>3.2000000000000015E-2</v>
      </c>
    </row>
    <row r="77" spans="1:15" x14ac:dyDescent="0.3">
      <c r="A77" t="s">
        <v>1</v>
      </c>
      <c r="B77" s="1">
        <v>9.33</v>
      </c>
      <c r="C77" s="6"/>
      <c r="D77" s="26">
        <v>1.88</v>
      </c>
      <c r="E77" s="26">
        <v>4.67</v>
      </c>
      <c r="F77" s="27">
        <f t="shared" si="51"/>
        <v>4.67</v>
      </c>
      <c r="G77" s="28">
        <f t="shared" si="52"/>
        <v>1.4840425531914894</v>
      </c>
      <c r="H77" s="26">
        <v>9.33</v>
      </c>
      <c r="I77" s="26">
        <f t="shared" ref="I77:I84" si="56">H77*1.032</f>
        <v>9.6285600000000002</v>
      </c>
      <c r="K77" s="21"/>
      <c r="M77" s="19">
        <f t="shared" si="53"/>
        <v>1.4840425531914894</v>
      </c>
      <c r="N77" s="19">
        <f t="shared" si="54"/>
        <v>0.99785867237687376</v>
      </c>
      <c r="O77" s="19">
        <f t="shared" si="55"/>
        <v>3.2000000000000015E-2</v>
      </c>
    </row>
    <row r="78" spans="1:15" x14ac:dyDescent="0.3">
      <c r="A78" t="s">
        <v>38</v>
      </c>
      <c r="B78" s="1">
        <v>9.33</v>
      </c>
      <c r="C78" s="6"/>
      <c r="D78" s="26">
        <v>1.6</v>
      </c>
      <c r="E78" s="26">
        <v>4.67</v>
      </c>
      <c r="F78" s="27">
        <f t="shared" si="51"/>
        <v>4.67</v>
      </c>
      <c r="G78" s="28">
        <f t="shared" si="52"/>
        <v>1.9187499999999997</v>
      </c>
      <c r="H78" s="26">
        <v>9.33</v>
      </c>
      <c r="I78" s="26">
        <f t="shared" si="56"/>
        <v>9.6285600000000002</v>
      </c>
      <c r="K78" s="21"/>
      <c r="M78" s="19">
        <f t="shared" si="53"/>
        <v>1.9187499999999997</v>
      </c>
      <c r="N78" s="19">
        <f t="shared" si="54"/>
        <v>0.99785867237687376</v>
      </c>
      <c r="O78" s="19">
        <f t="shared" si="55"/>
        <v>3.2000000000000015E-2</v>
      </c>
    </row>
    <row r="79" spans="1:15" x14ac:dyDescent="0.3">
      <c r="A79" t="s">
        <v>39</v>
      </c>
      <c r="B79" s="1">
        <v>9.33</v>
      </c>
      <c r="C79" s="6"/>
      <c r="D79" s="26">
        <v>1.6</v>
      </c>
      <c r="E79" s="26">
        <v>4.67</v>
      </c>
      <c r="F79" s="27">
        <f t="shared" si="51"/>
        <v>4.67</v>
      </c>
      <c r="G79" s="28">
        <f t="shared" si="52"/>
        <v>1.9187499999999997</v>
      </c>
      <c r="H79" s="26">
        <v>9.33</v>
      </c>
      <c r="I79" s="26">
        <f t="shared" si="56"/>
        <v>9.6285600000000002</v>
      </c>
      <c r="K79" s="21"/>
      <c r="M79" s="19">
        <f t="shared" si="53"/>
        <v>1.9187499999999997</v>
      </c>
      <c r="N79" s="19">
        <f t="shared" si="54"/>
        <v>0.99785867237687376</v>
      </c>
      <c r="O79" s="19">
        <f t="shared" si="55"/>
        <v>3.2000000000000015E-2</v>
      </c>
    </row>
    <row r="80" spans="1:15" x14ac:dyDescent="0.3">
      <c r="A80" t="s">
        <v>2</v>
      </c>
      <c r="B80" s="1">
        <v>9.33</v>
      </c>
      <c r="C80" s="6"/>
      <c r="D80" s="26">
        <v>1.88</v>
      </c>
      <c r="E80" s="26">
        <v>4.67</v>
      </c>
      <c r="F80" s="27">
        <f t="shared" si="51"/>
        <v>4.67</v>
      </c>
      <c r="G80" s="28">
        <f t="shared" si="52"/>
        <v>1.4840425531914894</v>
      </c>
      <c r="H80" s="26">
        <v>9.33</v>
      </c>
      <c r="I80" s="26">
        <f t="shared" si="56"/>
        <v>9.6285600000000002</v>
      </c>
      <c r="K80" s="21"/>
      <c r="M80" s="19">
        <f t="shared" si="53"/>
        <v>1.4840425531914894</v>
      </c>
      <c r="N80" s="19">
        <f t="shared" si="54"/>
        <v>0.99785867237687376</v>
      </c>
      <c r="O80" s="19">
        <f t="shared" si="55"/>
        <v>3.2000000000000015E-2</v>
      </c>
    </row>
    <row r="81" spans="1:15" x14ac:dyDescent="0.3">
      <c r="A81" t="s">
        <v>40</v>
      </c>
      <c r="B81" s="1">
        <v>9.33</v>
      </c>
      <c r="C81" s="6"/>
      <c r="D81" s="26">
        <v>1.1299999999999999</v>
      </c>
      <c r="E81" s="26">
        <v>4.67</v>
      </c>
      <c r="F81" s="27">
        <f t="shared" si="51"/>
        <v>4.67</v>
      </c>
      <c r="G81" s="28">
        <f t="shared" si="52"/>
        <v>3.1327433628318588</v>
      </c>
      <c r="H81" s="26">
        <v>9.33</v>
      </c>
      <c r="I81" s="26">
        <f t="shared" si="56"/>
        <v>9.6285600000000002</v>
      </c>
      <c r="K81" s="21"/>
      <c r="M81" s="19">
        <f t="shared" si="53"/>
        <v>3.1327433628318588</v>
      </c>
      <c r="N81" s="19">
        <f t="shared" si="54"/>
        <v>0.99785867237687376</v>
      </c>
      <c r="O81" s="19">
        <f t="shared" si="55"/>
        <v>3.2000000000000015E-2</v>
      </c>
    </row>
    <row r="82" spans="1:15" x14ac:dyDescent="0.3">
      <c r="A82" t="s">
        <v>3</v>
      </c>
      <c r="B82" s="1">
        <v>9.33</v>
      </c>
      <c r="C82" s="6"/>
      <c r="D82" s="26">
        <v>1.44</v>
      </c>
      <c r="E82" s="26">
        <v>4.67</v>
      </c>
      <c r="F82" s="27">
        <f t="shared" si="51"/>
        <v>4.67</v>
      </c>
      <c r="G82" s="28">
        <f t="shared" si="52"/>
        <v>2.2430555555555558</v>
      </c>
      <c r="H82" s="26">
        <v>9.33</v>
      </c>
      <c r="I82" s="26">
        <f t="shared" si="56"/>
        <v>9.6285600000000002</v>
      </c>
      <c r="K82" s="21"/>
      <c r="M82" s="19">
        <f t="shared" si="53"/>
        <v>2.2430555555555558</v>
      </c>
      <c r="N82" s="19">
        <f t="shared" si="54"/>
        <v>0.99785867237687376</v>
      </c>
      <c r="O82" s="19">
        <f t="shared" si="55"/>
        <v>3.2000000000000015E-2</v>
      </c>
    </row>
    <row r="83" spans="1:15" x14ac:dyDescent="0.3">
      <c r="A83" t="s">
        <v>41</v>
      </c>
      <c r="B83" s="1">
        <v>9.33</v>
      </c>
      <c r="C83" s="6"/>
      <c r="D83" s="26">
        <v>0.63</v>
      </c>
      <c r="E83" s="26">
        <v>4.67</v>
      </c>
      <c r="F83" s="27">
        <f t="shared" si="51"/>
        <v>4.67</v>
      </c>
      <c r="G83" s="28">
        <f t="shared" si="52"/>
        <v>6.412698412698413</v>
      </c>
      <c r="H83" s="26">
        <v>9.33</v>
      </c>
      <c r="I83" s="26">
        <f t="shared" si="56"/>
        <v>9.6285600000000002</v>
      </c>
      <c r="K83" s="21"/>
      <c r="M83" s="19">
        <f t="shared" si="53"/>
        <v>6.412698412698413</v>
      </c>
      <c r="N83" s="19">
        <f t="shared" si="54"/>
        <v>0.99785867237687376</v>
      </c>
      <c r="O83" s="19">
        <f t="shared" si="55"/>
        <v>3.2000000000000015E-2</v>
      </c>
    </row>
    <row r="84" spans="1:15" x14ac:dyDescent="0.3">
      <c r="A84" t="s">
        <v>42</v>
      </c>
      <c r="B84" s="1">
        <v>9.33</v>
      </c>
      <c r="C84" s="6"/>
      <c r="D84" s="26">
        <v>0.63</v>
      </c>
      <c r="E84" s="26">
        <v>4.67</v>
      </c>
      <c r="F84" s="27">
        <f t="shared" si="51"/>
        <v>4.67</v>
      </c>
      <c r="G84" s="28">
        <f t="shared" si="52"/>
        <v>6.412698412698413</v>
      </c>
      <c r="H84" s="26">
        <v>9.33</v>
      </c>
      <c r="I84" s="26">
        <f t="shared" si="56"/>
        <v>9.6285600000000002</v>
      </c>
      <c r="K84" s="21"/>
      <c r="M84" s="19">
        <f t="shared" si="53"/>
        <v>6.412698412698413</v>
      </c>
      <c r="N84" s="19">
        <f t="shared" si="54"/>
        <v>0.99785867237687376</v>
      </c>
      <c r="O84" s="19">
        <f t="shared" si="55"/>
        <v>3.2000000000000015E-2</v>
      </c>
    </row>
    <row r="85" spans="1:15" x14ac:dyDescent="0.3">
      <c r="C85" s="7"/>
      <c r="K85" s="21"/>
    </row>
    <row r="86" spans="1:15" x14ac:dyDescent="0.3">
      <c r="C86" s="7"/>
      <c r="K86" s="21"/>
    </row>
    <row r="87" spans="1:15" x14ac:dyDescent="0.3">
      <c r="C87" s="7"/>
      <c r="K87" s="21"/>
    </row>
    <row r="88" spans="1:15" ht="15" thickBot="1" x14ac:dyDescent="0.35">
      <c r="C88" s="10"/>
      <c r="H88" s="2" t="s">
        <v>60</v>
      </c>
      <c r="K88" s="21"/>
      <c r="M88" s="16">
        <f>AVERAGE(M74:M84)</f>
        <v>2.8176524212999077</v>
      </c>
      <c r="N88" s="16">
        <f t="shared" ref="N88:O88" si="57">AVERAGE(N74:N84)</f>
        <v>0.90137280513918638</v>
      </c>
      <c r="O88" s="16">
        <f t="shared" si="57"/>
        <v>3.2000000000000015E-2</v>
      </c>
    </row>
    <row r="89" spans="1:15" ht="15" thickTop="1" x14ac:dyDescent="0.3"/>
  </sheetData>
  <sortState xmlns:xlrd2="http://schemas.microsoft.com/office/spreadsheetml/2017/richdata2" ref="A19:G52">
    <sortCondition sortBy="icon" ref="D18:D52"/>
  </sortState>
  <mergeCells count="1">
    <mergeCell ref="D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GTM MDM TARIFFS PROPOSAL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Mamakiri M. Modiba</dc:creator>
  <cp:lastModifiedBy>Siyakudumisa Nokwe</cp:lastModifiedBy>
  <dcterms:created xsi:type="dcterms:W3CDTF">2026-05-13T07:42:17Z</dcterms:created>
  <dcterms:modified xsi:type="dcterms:W3CDTF">2026-05-20T14:22:28Z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6f4fcd-8401-41c8-bfac-a60235e9eb06_Enabled">
    <vt:lpwstr>true</vt:lpwstr>
  </property>
  <property fmtid="{D5CDD505-2E9C-101B-9397-08002B2CF9AE}" pid="3" name="MSIP_Label_616f4fcd-8401-41c8-bfac-a60235e9eb06_SetDate">
    <vt:lpwstr>2026-05-13T07:44:33Z</vt:lpwstr>
  </property>
  <property fmtid="{D5CDD505-2E9C-101B-9397-08002B2CF9AE}" pid="4" name="MSIP_Label_616f4fcd-8401-41c8-bfac-a60235e9eb06_Method">
    <vt:lpwstr>Standard</vt:lpwstr>
  </property>
  <property fmtid="{D5CDD505-2E9C-101B-9397-08002B2CF9AE}" pid="5" name="MSIP_Label_616f4fcd-8401-41c8-bfac-a60235e9eb06_Name">
    <vt:lpwstr>General Information</vt:lpwstr>
  </property>
  <property fmtid="{D5CDD505-2E9C-101B-9397-08002B2CF9AE}" pid="6" name="MSIP_Label_616f4fcd-8401-41c8-bfac-a60235e9eb06_SiteId">
    <vt:lpwstr>96cb76fa-e95c-4b46-8af5-91bec5d808f2</vt:lpwstr>
  </property>
  <property fmtid="{D5CDD505-2E9C-101B-9397-08002B2CF9AE}" pid="7" name="MSIP_Label_616f4fcd-8401-41c8-bfac-a60235e9eb06_ActionId">
    <vt:lpwstr>0d4abb9b-0302-4867-bdeb-6ec33ea7de06</vt:lpwstr>
  </property>
  <property fmtid="{D5CDD505-2E9C-101B-9397-08002B2CF9AE}" pid="8" name="MSIP_Label_616f4fcd-8401-41c8-bfac-a60235e9eb06_ContentBits">
    <vt:lpwstr>0</vt:lpwstr>
  </property>
  <property fmtid="{D5CDD505-2E9C-101B-9397-08002B2CF9AE}" pid="9" name="MSIP_Label_616f4fcd-8401-41c8-bfac-a60235e9eb06_Tag">
    <vt:lpwstr>10, 3, 0, 1</vt:lpwstr>
  </property>
</Properties>
</file>